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1"/>
  </bookViews>
  <sheets>
    <sheet name="příspěvek" sheetId="1" r:id="rId1"/>
    <sheet name="fondy" sheetId="2" r:id="rId2"/>
    <sheet name="rozdělení VH" sheetId="3" r:id="rId3"/>
  </sheets>
  <definedNames>
    <definedName name="_xlnm.Print_Area" localSheetId="2">'rozdělení VH'!$A$1:$L$44</definedName>
  </definedNames>
  <calcPr fullCalcOnLoad="1"/>
</workbook>
</file>

<file path=xl/sharedStrings.xml><?xml version="1.0" encoding="utf-8"?>
<sst xmlns="http://schemas.openxmlformats.org/spreadsheetml/2006/main" count="161" uniqueCount="78">
  <si>
    <t>ŠKOLA</t>
  </si>
  <si>
    <t>ZŠ Dědina</t>
  </si>
  <si>
    <t>ZŠ Emy Destinnové</t>
  </si>
  <si>
    <t>ZŠ Marjánka</t>
  </si>
  <si>
    <t>ZŠ Na Dl. lánu</t>
  </si>
  <si>
    <t>ZŠ Norbertov</t>
  </si>
  <si>
    <t>ZŠ Petřiny - jih</t>
  </si>
  <si>
    <t>ZŠ Petřiny - sever</t>
  </si>
  <si>
    <t>ZŠ Pod Marjánkou</t>
  </si>
  <si>
    <t xml:space="preserve">Fakultní MŠ </t>
  </si>
  <si>
    <t>MŠ Bubeníčkova</t>
  </si>
  <si>
    <t>MŠ Jílkova</t>
  </si>
  <si>
    <t>MŠ Meziškolská</t>
  </si>
  <si>
    <t>MŠ Sbíhavá</t>
  </si>
  <si>
    <t>MŠ Terronská</t>
  </si>
  <si>
    <t>MŠ Velvarská</t>
  </si>
  <si>
    <t>CELKEM</t>
  </si>
  <si>
    <t>MŠ Čínská</t>
  </si>
  <si>
    <t>MŠ Motýlek</t>
  </si>
  <si>
    <t>MŠ Na Okraji</t>
  </si>
  <si>
    <t>MŠ Parléřova</t>
  </si>
  <si>
    <t>MŠ Šmolíkova</t>
  </si>
  <si>
    <t>MŠ Vokovická</t>
  </si>
  <si>
    <t>MŠ Volavkova</t>
  </si>
  <si>
    <t>MŠ Waldorfská</t>
  </si>
  <si>
    <t>MŠ Na Dl. lánu</t>
  </si>
  <si>
    <t>MŠ Ch. de Gaulla</t>
  </si>
  <si>
    <t>MŠ Juárezova</t>
  </si>
  <si>
    <t>MŠ Libocká</t>
  </si>
  <si>
    <t>Náklady</t>
  </si>
  <si>
    <t>Výnosy</t>
  </si>
  <si>
    <t>Příděl do fondů</t>
  </si>
  <si>
    <t>FO</t>
  </si>
  <si>
    <t>RF</t>
  </si>
  <si>
    <t>Škola</t>
  </si>
  <si>
    <t>příděl</t>
  </si>
  <si>
    <t>tab. č. 2</t>
  </si>
  <si>
    <t>Fond odměn</t>
  </si>
  <si>
    <t xml:space="preserve">Investiční fond </t>
  </si>
  <si>
    <t xml:space="preserve">Rezervní fond </t>
  </si>
  <si>
    <t>FKSP</t>
  </si>
  <si>
    <t>zůstatek</t>
  </si>
  <si>
    <t>zdroje</t>
  </si>
  <si>
    <t>čerpání</t>
  </si>
  <si>
    <t>celkem</t>
  </si>
  <si>
    <t>tab. č. 1</t>
  </si>
  <si>
    <t>příspěvek m.č.</t>
  </si>
  <si>
    <t>skutečné čerpání</t>
  </si>
  <si>
    <t>% čerpání k příspěvku m.č.</t>
  </si>
  <si>
    <t>a</t>
  </si>
  <si>
    <t>b</t>
  </si>
  <si>
    <t>a-b</t>
  </si>
  <si>
    <t>b/a%</t>
  </si>
  <si>
    <t xml:space="preserve">Příspěvkové organizace ve školství - čerpání příspěvku  </t>
  </si>
  <si>
    <t>odvod zřizovateli</t>
  </si>
  <si>
    <t>c</t>
  </si>
  <si>
    <t>v Kč</t>
  </si>
  <si>
    <t xml:space="preserve">CELKEM </t>
  </si>
  <si>
    <t>ZŠ a MŠ Červený vrch</t>
  </si>
  <si>
    <t>ZŠ a MŠ Hanspaulka</t>
  </si>
  <si>
    <t>ZŠ a MŠ J.A.Komenského</t>
  </si>
  <si>
    <t>ZŠ a MŠ nám. Svobody 2</t>
  </si>
  <si>
    <t>ZŠ Na Dlouhém lánu</t>
  </si>
  <si>
    <t>ZŠ a MŠ J. A. Komenského</t>
  </si>
  <si>
    <t>ZŠ a MŠ T. G. Masaryka</t>
  </si>
  <si>
    <t>Fakultní MŠ</t>
  </si>
  <si>
    <t>MŠ Na Dlouhém lánu</t>
  </si>
  <si>
    <t xml:space="preserve">nedočerpaný příspěvek </t>
  </si>
  <si>
    <t>ZŠ a MŠ Bílá</t>
  </si>
  <si>
    <t xml:space="preserve">    </t>
  </si>
  <si>
    <t>ZŠ a MŠ Antonína Čermáka</t>
  </si>
  <si>
    <t>Příspěvkové organizace ve školství - hospodaření s fondy za rok 2013</t>
  </si>
  <si>
    <t>Návrh rozdělení výsledku hospodaření za rok 2013 z doplňkové činnosti do fondů - školství</t>
  </si>
  <si>
    <t>za rok 2013</t>
  </si>
  <si>
    <t>12/13</t>
  </si>
  <si>
    <t>2014</t>
  </si>
  <si>
    <t>Zpracovala: Marie Vondráčková, DiS. - OŠ</t>
  </si>
  <si>
    <t xml:space="preserve">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</si>
</sst>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10"/>
      <color indexed="46"/>
      <name val="Arial CE"/>
      <family val="0"/>
    </font>
    <font>
      <sz val="10"/>
      <color indexed="4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wrapText="1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  <xf numFmtId="0" fontId="3" fillId="0" borderId="19" xfId="0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7" fillId="0" borderId="0" xfId="0" applyFont="1" applyAlignment="1">
      <alignment/>
    </xf>
    <xf numFmtId="4" fontId="6" fillId="33" borderId="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33" borderId="25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7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4" fontId="0" fillId="33" borderId="29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164" fontId="0" fillId="33" borderId="24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3" borderId="32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4" fontId="0" fillId="33" borderId="33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34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36" xfId="0" applyNumberFormat="1" applyFont="1" applyFill="1" applyBorder="1" applyAlignment="1">
      <alignment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2" fillId="0" borderId="4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4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24" sqref="D24"/>
    </sheetView>
  </sheetViews>
  <sheetFormatPr defaultColWidth="9.00390625" defaultRowHeight="12.75"/>
  <cols>
    <col min="1" max="1" width="30.75390625" style="0" customWidth="1"/>
    <col min="2" max="2" width="13.75390625" style="0" customWidth="1"/>
    <col min="3" max="3" width="14.625" style="0" customWidth="1"/>
    <col min="4" max="4" width="11.875" style="0" customWidth="1"/>
    <col min="5" max="5" width="14.125" style="0" customWidth="1"/>
    <col min="6" max="6" width="10.75390625" style="0" customWidth="1"/>
    <col min="7" max="7" width="19.25390625" style="0" customWidth="1"/>
  </cols>
  <sheetData>
    <row r="1" ht="12.75">
      <c r="A1" t="s">
        <v>45</v>
      </c>
    </row>
    <row r="3" spans="1:9" ht="15.75">
      <c r="A3" s="72" t="s">
        <v>53</v>
      </c>
      <c r="B3" s="73"/>
      <c r="C3" s="73"/>
      <c r="D3" s="73"/>
      <c r="E3" s="73"/>
      <c r="F3" s="73"/>
      <c r="G3" s="10"/>
      <c r="H3" s="10"/>
      <c r="I3" s="10"/>
    </row>
    <row r="4" spans="1:9" ht="12.75">
      <c r="A4" s="74" t="s">
        <v>73</v>
      </c>
      <c r="B4" s="74"/>
      <c r="C4" s="74"/>
      <c r="D4" s="74"/>
      <c r="E4" s="74"/>
      <c r="F4" s="74"/>
      <c r="G4" s="10"/>
      <c r="H4" s="10"/>
      <c r="I4" s="10"/>
    </row>
    <row r="6" ht="13.5" thickBot="1">
      <c r="F6" s="2" t="s">
        <v>56</v>
      </c>
    </row>
    <row r="7" spans="1:6" ht="20.25" customHeight="1">
      <c r="A7" s="21" t="s">
        <v>0</v>
      </c>
      <c r="B7" s="75" t="s">
        <v>46</v>
      </c>
      <c r="C7" s="75" t="s">
        <v>47</v>
      </c>
      <c r="D7" s="75" t="s">
        <v>54</v>
      </c>
      <c r="E7" s="75" t="s">
        <v>67</v>
      </c>
      <c r="F7" s="78" t="s">
        <v>48</v>
      </c>
    </row>
    <row r="8" spans="1:6" ht="19.5" customHeight="1" thickBot="1">
      <c r="A8" s="11"/>
      <c r="B8" s="77"/>
      <c r="C8" s="77"/>
      <c r="D8" s="77"/>
      <c r="E8" s="76"/>
      <c r="F8" s="79"/>
    </row>
    <row r="9" spans="1:6" ht="12" customHeight="1" thickBot="1">
      <c r="A9" s="12"/>
      <c r="B9" s="13" t="s">
        <v>49</v>
      </c>
      <c r="C9" s="13" t="s">
        <v>50</v>
      </c>
      <c r="D9" s="14" t="s">
        <v>55</v>
      </c>
      <c r="E9" s="14" t="s">
        <v>51</v>
      </c>
      <c r="F9" s="15" t="s">
        <v>52</v>
      </c>
    </row>
    <row r="10" spans="1:7" ht="15.75">
      <c r="A10" s="37" t="s">
        <v>68</v>
      </c>
      <c r="B10" s="40">
        <v>10105169</v>
      </c>
      <c r="C10" s="27">
        <v>10105169</v>
      </c>
      <c r="D10" s="41"/>
      <c r="E10" s="30">
        <f aca="true" t="shared" si="0" ref="E10:E15">B10-C10</f>
        <v>0</v>
      </c>
      <c r="F10" s="42">
        <f>C10/B10</f>
        <v>1</v>
      </c>
      <c r="G10" s="20"/>
    </row>
    <row r="11" spans="1:6" ht="15.75">
      <c r="A11" s="25" t="s">
        <v>58</v>
      </c>
      <c r="B11" s="40">
        <v>11723132</v>
      </c>
      <c r="C11" s="27">
        <f>11723132-46800-165.2</f>
        <v>11676166.8</v>
      </c>
      <c r="D11" s="41">
        <v>46965.2</v>
      </c>
      <c r="E11" s="30">
        <f t="shared" si="0"/>
        <v>46965.199999999255</v>
      </c>
      <c r="F11" s="42">
        <f>C11/B11</f>
        <v>0.995993800974006</v>
      </c>
    </row>
    <row r="12" spans="1:6" ht="15.75">
      <c r="A12" s="25" t="s">
        <v>1</v>
      </c>
      <c r="B12" s="40">
        <v>7710003</v>
      </c>
      <c r="C12" s="27">
        <f>7710003-18900-26160</f>
        <v>7664943</v>
      </c>
      <c r="D12" s="41">
        <v>45060</v>
      </c>
      <c r="E12" s="30">
        <f t="shared" si="0"/>
        <v>45060</v>
      </c>
      <c r="F12" s="42">
        <f>C12/B12</f>
        <v>0.9941556442974147</v>
      </c>
    </row>
    <row r="13" spans="1:6" ht="15.75">
      <c r="A13" s="25" t="s">
        <v>2</v>
      </c>
      <c r="B13" s="40">
        <v>11942822</v>
      </c>
      <c r="C13" s="27">
        <v>11942822</v>
      </c>
      <c r="D13" s="41"/>
      <c r="E13" s="30">
        <f t="shared" si="0"/>
        <v>0</v>
      </c>
      <c r="F13" s="42">
        <f>C13/B13</f>
        <v>1</v>
      </c>
    </row>
    <row r="14" spans="1:6" ht="15.75">
      <c r="A14" s="25" t="s">
        <v>59</v>
      </c>
      <c r="B14" s="40">
        <v>10874489</v>
      </c>
      <c r="C14" s="27">
        <v>10874489</v>
      </c>
      <c r="D14" s="41" t="s">
        <v>77</v>
      </c>
      <c r="E14" s="30">
        <f t="shared" si="0"/>
        <v>0</v>
      </c>
      <c r="F14" s="42">
        <f aca="true" t="shared" si="1" ref="F14:F44">C14/B14</f>
        <v>1</v>
      </c>
    </row>
    <row r="15" spans="1:6" ht="15.75">
      <c r="A15" s="38" t="s">
        <v>60</v>
      </c>
      <c r="B15" s="40">
        <v>5088740</v>
      </c>
      <c r="C15" s="40">
        <f>5088740-8100</f>
        <v>5080640</v>
      </c>
      <c r="D15" s="43">
        <v>8100</v>
      </c>
      <c r="E15" s="30">
        <f t="shared" si="0"/>
        <v>8100</v>
      </c>
      <c r="F15" s="42">
        <f t="shared" si="1"/>
        <v>0.9984082503723908</v>
      </c>
    </row>
    <row r="16" spans="1:6" ht="15.75">
      <c r="A16" s="38" t="s">
        <v>3</v>
      </c>
      <c r="B16" s="40">
        <v>6419872</v>
      </c>
      <c r="C16" s="27">
        <f>6419872-6056-17665-49800</f>
        <v>6346351</v>
      </c>
      <c r="D16" s="41">
        <v>73521</v>
      </c>
      <c r="E16" s="30">
        <f aca="true" t="shared" si="2" ref="E16:E43">B16-C16</f>
        <v>73521</v>
      </c>
      <c r="F16" s="42">
        <f t="shared" si="1"/>
        <v>0.9885479025126981</v>
      </c>
    </row>
    <row r="17" spans="1:7" ht="15.75">
      <c r="A17" s="38" t="s">
        <v>4</v>
      </c>
      <c r="B17" s="40">
        <v>6313991</v>
      </c>
      <c r="C17" s="27">
        <v>6313991</v>
      </c>
      <c r="D17" s="41"/>
      <c r="E17" s="30">
        <f t="shared" si="2"/>
        <v>0</v>
      </c>
      <c r="F17" s="42">
        <f>C17/B17</f>
        <v>1</v>
      </c>
      <c r="G17" s="24"/>
    </row>
    <row r="18" spans="1:6" ht="15.75">
      <c r="A18" s="38" t="s">
        <v>70</v>
      </c>
      <c r="B18" s="40">
        <v>6333755</v>
      </c>
      <c r="C18" s="27">
        <f>6333755-9600</f>
        <v>6324155</v>
      </c>
      <c r="D18" s="41">
        <v>9600</v>
      </c>
      <c r="E18" s="30">
        <f t="shared" si="2"/>
        <v>9600</v>
      </c>
      <c r="F18" s="42">
        <f t="shared" si="1"/>
        <v>0.9984843114392647</v>
      </c>
    </row>
    <row r="19" spans="1:6" ht="15.75">
      <c r="A19" s="38" t="s">
        <v>61</v>
      </c>
      <c r="B19" s="40">
        <v>8286980</v>
      </c>
      <c r="C19" s="27">
        <v>8286980</v>
      </c>
      <c r="D19" s="41"/>
      <c r="E19" s="30">
        <f t="shared" si="2"/>
        <v>0</v>
      </c>
      <c r="F19" s="42">
        <f t="shared" si="1"/>
        <v>1</v>
      </c>
    </row>
    <row r="20" spans="1:6" ht="15.75">
      <c r="A20" s="25" t="s">
        <v>5</v>
      </c>
      <c r="B20" s="40">
        <v>4028447</v>
      </c>
      <c r="C20" s="27">
        <f>4028447-4800-5400</f>
        <v>4018247</v>
      </c>
      <c r="D20" s="41">
        <v>10200</v>
      </c>
      <c r="E20" s="30">
        <f t="shared" si="2"/>
        <v>10200</v>
      </c>
      <c r="F20" s="42">
        <f t="shared" si="1"/>
        <v>0.9974680069019153</v>
      </c>
    </row>
    <row r="21" spans="1:6" ht="15.75">
      <c r="A21" s="25" t="s">
        <v>6</v>
      </c>
      <c r="B21" s="40">
        <v>5958879</v>
      </c>
      <c r="C21" s="27">
        <v>5958879</v>
      </c>
      <c r="D21" s="41"/>
      <c r="E21" s="30">
        <f t="shared" si="2"/>
        <v>0</v>
      </c>
      <c r="F21" s="42">
        <f t="shared" si="1"/>
        <v>1</v>
      </c>
    </row>
    <row r="22" spans="1:6" ht="15.75">
      <c r="A22" s="25" t="s">
        <v>7</v>
      </c>
      <c r="B22" s="40">
        <v>6284458</v>
      </c>
      <c r="C22" s="27">
        <f>6284458-23400</f>
        <v>6261058</v>
      </c>
      <c r="D22" s="41">
        <v>23400</v>
      </c>
      <c r="E22" s="30">
        <f t="shared" si="2"/>
        <v>23400</v>
      </c>
      <c r="F22" s="42">
        <f>C22/B22</f>
        <v>0.996276528540727</v>
      </c>
    </row>
    <row r="23" spans="1:6" ht="15.75">
      <c r="A23" s="38" t="s">
        <v>8</v>
      </c>
      <c r="B23" s="40">
        <v>8422623</v>
      </c>
      <c r="C23" s="40">
        <f>8422623-19800</f>
        <v>8402823</v>
      </c>
      <c r="D23" s="43">
        <v>19800</v>
      </c>
      <c r="E23" s="30">
        <f t="shared" si="2"/>
        <v>19800</v>
      </c>
      <c r="F23" s="42">
        <f t="shared" si="1"/>
        <v>0.997649188382289</v>
      </c>
    </row>
    <row r="24" spans="1:6" ht="15.75">
      <c r="A24" s="25" t="s">
        <v>64</v>
      </c>
      <c r="B24" s="40">
        <v>7878976</v>
      </c>
      <c r="C24" s="27">
        <v>7878976</v>
      </c>
      <c r="D24" s="41"/>
      <c r="E24" s="30">
        <f t="shared" si="2"/>
        <v>0</v>
      </c>
      <c r="F24" s="42">
        <f t="shared" si="1"/>
        <v>1</v>
      </c>
    </row>
    <row r="25" spans="1:6" ht="15.75">
      <c r="A25" s="26" t="s">
        <v>9</v>
      </c>
      <c r="B25" s="40">
        <v>2265948</v>
      </c>
      <c r="C25" s="27">
        <v>2265948</v>
      </c>
      <c r="D25" s="43"/>
      <c r="E25" s="30">
        <f t="shared" si="2"/>
        <v>0</v>
      </c>
      <c r="F25" s="42">
        <f t="shared" si="1"/>
        <v>1</v>
      </c>
    </row>
    <row r="26" spans="1:6" ht="15.75">
      <c r="A26" s="26" t="s">
        <v>10</v>
      </c>
      <c r="B26" s="40">
        <v>1228330</v>
      </c>
      <c r="C26" s="27">
        <v>1228330</v>
      </c>
      <c r="D26" s="41"/>
      <c r="E26" s="30">
        <f t="shared" si="2"/>
        <v>0</v>
      </c>
      <c r="F26" s="42">
        <f t="shared" si="1"/>
        <v>1</v>
      </c>
    </row>
    <row r="27" spans="1:6" ht="15.75">
      <c r="A27" s="26" t="s">
        <v>17</v>
      </c>
      <c r="B27" s="40">
        <v>1120761</v>
      </c>
      <c r="C27" s="40">
        <v>1120761</v>
      </c>
      <c r="D27" s="41"/>
      <c r="E27" s="30">
        <f t="shared" si="2"/>
        <v>0</v>
      </c>
      <c r="F27" s="42">
        <f t="shared" si="1"/>
        <v>1</v>
      </c>
    </row>
    <row r="28" spans="1:6" ht="15.75">
      <c r="A28" s="26" t="s">
        <v>26</v>
      </c>
      <c r="B28" s="40">
        <v>459155</v>
      </c>
      <c r="C28" s="27">
        <v>459155</v>
      </c>
      <c r="D28" s="41"/>
      <c r="E28" s="30">
        <f t="shared" si="2"/>
        <v>0</v>
      </c>
      <c r="F28" s="42">
        <f t="shared" si="1"/>
        <v>1</v>
      </c>
    </row>
    <row r="29" spans="1:6" ht="15.75">
      <c r="A29" s="26" t="s">
        <v>11</v>
      </c>
      <c r="B29" s="40">
        <v>1832249</v>
      </c>
      <c r="C29" s="27">
        <v>1832249</v>
      </c>
      <c r="D29" s="41"/>
      <c r="E29" s="30">
        <f t="shared" si="2"/>
        <v>0</v>
      </c>
      <c r="F29" s="42">
        <f t="shared" si="1"/>
        <v>1</v>
      </c>
    </row>
    <row r="30" spans="1:6" ht="15.75">
      <c r="A30" s="26" t="s">
        <v>27</v>
      </c>
      <c r="B30" s="40">
        <v>767480</v>
      </c>
      <c r="C30" s="27">
        <v>767480</v>
      </c>
      <c r="D30" s="41"/>
      <c r="E30" s="30">
        <f t="shared" si="2"/>
        <v>0</v>
      </c>
      <c r="F30" s="42">
        <f t="shared" si="1"/>
        <v>1</v>
      </c>
    </row>
    <row r="31" spans="1:6" ht="15.75">
      <c r="A31" s="26" t="s">
        <v>28</v>
      </c>
      <c r="B31" s="40">
        <v>2117210</v>
      </c>
      <c r="C31" s="27">
        <v>2117210</v>
      </c>
      <c r="D31" s="41"/>
      <c r="E31" s="30">
        <f t="shared" si="2"/>
        <v>0</v>
      </c>
      <c r="F31" s="42">
        <f t="shared" si="1"/>
        <v>1</v>
      </c>
    </row>
    <row r="32" spans="1:6" ht="15.75">
      <c r="A32" s="26" t="s">
        <v>12</v>
      </c>
      <c r="B32" s="40">
        <v>2750711</v>
      </c>
      <c r="C32" s="40">
        <v>2750711</v>
      </c>
      <c r="D32" s="41"/>
      <c r="E32" s="30">
        <f t="shared" si="2"/>
        <v>0</v>
      </c>
      <c r="F32" s="42">
        <f t="shared" si="1"/>
        <v>1</v>
      </c>
    </row>
    <row r="33" spans="1:6" ht="15.75">
      <c r="A33" s="39" t="s">
        <v>18</v>
      </c>
      <c r="B33" s="40">
        <v>1177310</v>
      </c>
      <c r="C33" s="40">
        <v>1177310</v>
      </c>
      <c r="D33" s="43"/>
      <c r="E33" s="30">
        <f t="shared" si="2"/>
        <v>0</v>
      </c>
      <c r="F33" s="42">
        <f t="shared" si="1"/>
        <v>1</v>
      </c>
    </row>
    <row r="34" spans="1:6" ht="15.75">
      <c r="A34" s="26" t="s">
        <v>25</v>
      </c>
      <c r="B34" s="40">
        <v>1195805</v>
      </c>
      <c r="C34" s="40">
        <v>1195805</v>
      </c>
      <c r="D34" s="41"/>
      <c r="E34" s="30">
        <f t="shared" si="2"/>
        <v>0</v>
      </c>
      <c r="F34" s="42">
        <f t="shared" si="1"/>
        <v>1</v>
      </c>
    </row>
    <row r="35" spans="1:6" ht="15.75">
      <c r="A35" s="26" t="s">
        <v>19</v>
      </c>
      <c r="B35" s="40">
        <v>1356242</v>
      </c>
      <c r="C35" s="27">
        <v>1356242</v>
      </c>
      <c r="D35" s="41"/>
      <c r="E35" s="30">
        <f t="shared" si="2"/>
        <v>0</v>
      </c>
      <c r="F35" s="42">
        <f t="shared" si="1"/>
        <v>1</v>
      </c>
    </row>
    <row r="36" spans="1:7" ht="15.75">
      <c r="A36" s="26" t="s">
        <v>20</v>
      </c>
      <c r="B36" s="40">
        <v>1193030</v>
      </c>
      <c r="C36" s="27">
        <v>1193030</v>
      </c>
      <c r="D36" s="41"/>
      <c r="E36" s="30">
        <f t="shared" si="2"/>
        <v>0</v>
      </c>
      <c r="F36" s="42">
        <f t="shared" si="1"/>
        <v>1</v>
      </c>
      <c r="G36" s="23"/>
    </row>
    <row r="37" spans="1:6" ht="15.75">
      <c r="A37" s="26" t="s">
        <v>13</v>
      </c>
      <c r="B37" s="40">
        <v>1343367</v>
      </c>
      <c r="C37" s="27">
        <v>1343367</v>
      </c>
      <c r="D37" s="41"/>
      <c r="E37" s="30">
        <f t="shared" si="2"/>
        <v>0</v>
      </c>
      <c r="F37" s="42">
        <f t="shared" si="1"/>
        <v>1</v>
      </c>
    </row>
    <row r="38" spans="1:6" ht="15.75">
      <c r="A38" s="26" t="s">
        <v>21</v>
      </c>
      <c r="B38" s="40">
        <v>1236050</v>
      </c>
      <c r="C38" s="27">
        <v>1236050</v>
      </c>
      <c r="D38" s="41"/>
      <c r="E38" s="30">
        <f t="shared" si="2"/>
        <v>0</v>
      </c>
      <c r="F38" s="42">
        <f t="shared" si="1"/>
        <v>1</v>
      </c>
    </row>
    <row r="39" spans="1:6" ht="15.75">
      <c r="A39" s="39" t="s">
        <v>14</v>
      </c>
      <c r="B39" s="40">
        <v>1297610</v>
      </c>
      <c r="C39" s="40">
        <v>1297610</v>
      </c>
      <c r="D39" s="43"/>
      <c r="E39" s="30">
        <f t="shared" si="2"/>
        <v>0</v>
      </c>
      <c r="F39" s="42">
        <f t="shared" si="1"/>
        <v>1</v>
      </c>
    </row>
    <row r="40" spans="1:6" ht="15.75">
      <c r="A40" s="26" t="s">
        <v>15</v>
      </c>
      <c r="B40" s="40">
        <v>1694427</v>
      </c>
      <c r="C40" s="27">
        <v>1694427</v>
      </c>
      <c r="D40" s="41"/>
      <c r="E40" s="30">
        <f t="shared" si="2"/>
        <v>0</v>
      </c>
      <c r="F40" s="42">
        <f t="shared" si="1"/>
        <v>1</v>
      </c>
    </row>
    <row r="41" spans="1:6" ht="15.75">
      <c r="A41" s="39" t="s">
        <v>22</v>
      </c>
      <c r="B41" s="40">
        <v>1005330</v>
      </c>
      <c r="C41" s="40">
        <v>1005330</v>
      </c>
      <c r="D41" s="43"/>
      <c r="E41" s="30">
        <f t="shared" si="2"/>
        <v>0</v>
      </c>
      <c r="F41" s="42">
        <f t="shared" si="1"/>
        <v>1</v>
      </c>
    </row>
    <row r="42" spans="1:6" ht="15.75">
      <c r="A42" s="26" t="s">
        <v>23</v>
      </c>
      <c r="B42" s="40">
        <v>1142265</v>
      </c>
      <c r="C42" s="27">
        <v>1142265</v>
      </c>
      <c r="D42" s="41"/>
      <c r="E42" s="30">
        <f t="shared" si="2"/>
        <v>0</v>
      </c>
      <c r="F42" s="42">
        <f t="shared" si="1"/>
        <v>1</v>
      </c>
    </row>
    <row r="43" spans="1:6" ht="16.5" thickBot="1">
      <c r="A43" s="26" t="s">
        <v>24</v>
      </c>
      <c r="B43" s="44">
        <v>1083738</v>
      </c>
      <c r="C43" s="45">
        <v>1083738</v>
      </c>
      <c r="D43" s="46"/>
      <c r="E43" s="30">
        <f t="shared" si="2"/>
        <v>0</v>
      </c>
      <c r="F43" s="47">
        <f t="shared" si="1"/>
        <v>1</v>
      </c>
    </row>
    <row r="44" spans="1:7" ht="15.75" thickBot="1">
      <c r="A44" s="52" t="s">
        <v>16</v>
      </c>
      <c r="B44" s="48">
        <f>SUM(B10:B43)</f>
        <v>143639354</v>
      </c>
      <c r="C44" s="49">
        <f>SUM(C10:C43)</f>
        <v>143402707.8</v>
      </c>
      <c r="D44" s="50">
        <f>SUM(D10:D43)</f>
        <v>236646.2</v>
      </c>
      <c r="E44" s="50">
        <f>SUM(E10:E43)</f>
        <v>236646.19999999925</v>
      </c>
      <c r="F44" s="51">
        <f t="shared" si="1"/>
        <v>0.9983524974638915</v>
      </c>
      <c r="G44" s="19"/>
    </row>
    <row r="46" ht="12.75">
      <c r="A46" s="17" t="s">
        <v>76</v>
      </c>
    </row>
  </sheetData>
  <sheetProtection/>
  <mergeCells count="7">
    <mergeCell ref="A3:F3"/>
    <mergeCell ref="A4:F4"/>
    <mergeCell ref="E7:E8"/>
    <mergeCell ref="C7:C8"/>
    <mergeCell ref="F7:F8"/>
    <mergeCell ref="B7:B8"/>
    <mergeCell ref="D7:D8"/>
  </mergeCells>
  <printOptions horizontalCentered="1"/>
  <pageMargins left="0.7874015748031497" right="0.4330708661417323" top="0.67" bottom="0.984251968503937" header="0.5118110236220472" footer="0.5118110236220472"/>
  <pageSetup fitToHeight="1" fitToWidth="1" horizontalDpi="600" verticalDpi="600" orientation="portrait" paperSize="9" scale="7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7" sqref="D17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2.00390625" style="0" customWidth="1"/>
    <col min="4" max="4" width="11.875" style="0" customWidth="1"/>
    <col min="5" max="5" width="12.875" style="0" customWidth="1"/>
    <col min="6" max="6" width="13.125" style="0" customWidth="1"/>
    <col min="7" max="7" width="13.375" style="0" customWidth="1"/>
    <col min="8" max="8" width="13.625" style="0" customWidth="1"/>
    <col min="9" max="9" width="12.375" style="0" customWidth="1"/>
    <col min="10" max="10" width="12.875" style="0" customWidth="1"/>
    <col min="11" max="11" width="11.875" style="0" customWidth="1"/>
    <col min="12" max="12" width="11.75390625" style="0" customWidth="1"/>
    <col min="13" max="13" width="12.625" style="0" customWidth="1"/>
    <col min="14" max="14" width="13.25390625" style="0" customWidth="1"/>
  </cols>
  <sheetData>
    <row r="1" ht="12.75">
      <c r="A1" t="s">
        <v>36</v>
      </c>
    </row>
    <row r="2" spans="1:14" ht="15.75">
      <c r="A2" s="80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5" ht="13.5" thickBot="1">
      <c r="N5" s="2" t="s">
        <v>56</v>
      </c>
    </row>
    <row r="6" spans="1:14" ht="15">
      <c r="A6" s="82" t="s">
        <v>0</v>
      </c>
      <c r="B6" s="84" t="s">
        <v>37</v>
      </c>
      <c r="C6" s="84"/>
      <c r="D6" s="85"/>
      <c r="E6" s="84" t="s">
        <v>38</v>
      </c>
      <c r="F6" s="84"/>
      <c r="G6" s="85"/>
      <c r="H6" s="84" t="s">
        <v>39</v>
      </c>
      <c r="I6" s="84"/>
      <c r="J6" s="85"/>
      <c r="K6" s="84" t="s">
        <v>40</v>
      </c>
      <c r="L6" s="84"/>
      <c r="M6" s="85"/>
      <c r="N6" s="6" t="s">
        <v>41</v>
      </c>
    </row>
    <row r="7" spans="1:14" ht="13.5" thickBot="1">
      <c r="A7" s="83"/>
      <c r="B7" s="7" t="s">
        <v>42</v>
      </c>
      <c r="C7" s="7" t="s">
        <v>43</v>
      </c>
      <c r="D7" s="8" t="s">
        <v>41</v>
      </c>
      <c r="E7" s="7" t="s">
        <v>42</v>
      </c>
      <c r="F7" s="7" t="s">
        <v>43</v>
      </c>
      <c r="G7" s="8" t="s">
        <v>41</v>
      </c>
      <c r="H7" s="7" t="s">
        <v>42</v>
      </c>
      <c r="I7" s="7" t="s">
        <v>43</v>
      </c>
      <c r="J7" s="8" t="s">
        <v>41</v>
      </c>
      <c r="K7" s="7" t="s">
        <v>42</v>
      </c>
      <c r="L7" s="7" t="s">
        <v>43</v>
      </c>
      <c r="M7" s="8" t="s">
        <v>41</v>
      </c>
      <c r="N7" s="9" t="s">
        <v>44</v>
      </c>
    </row>
    <row r="8" spans="1:14" ht="15.75">
      <c r="A8" s="25" t="s">
        <v>68</v>
      </c>
      <c r="B8" s="27">
        <v>123586</v>
      </c>
      <c r="C8" s="28">
        <v>39626</v>
      </c>
      <c r="D8" s="29">
        <f aca="true" t="shared" si="0" ref="D8:D13">B8-C8</f>
        <v>83960</v>
      </c>
      <c r="E8" s="27">
        <v>1078815.6</v>
      </c>
      <c r="F8" s="28">
        <v>885386.41</v>
      </c>
      <c r="G8" s="29">
        <f>E8-F8</f>
        <v>193429.19000000006</v>
      </c>
      <c r="H8" s="27">
        <v>717948.53</v>
      </c>
      <c r="I8" s="28">
        <v>697571.05</v>
      </c>
      <c r="J8" s="29">
        <f>H8-I8</f>
        <v>20377.47999999998</v>
      </c>
      <c r="K8" s="27">
        <v>405675.92</v>
      </c>
      <c r="L8" s="30">
        <v>246816</v>
      </c>
      <c r="M8" s="29">
        <f>K8-L8</f>
        <v>158859.91999999998</v>
      </c>
      <c r="N8" s="31">
        <f aca="true" t="shared" si="1" ref="N8:N42">SUM(M8,J8,G8,D8)</f>
        <v>456626.59</v>
      </c>
    </row>
    <row r="9" spans="1:14" ht="15.75">
      <c r="A9" s="25" t="s">
        <v>58</v>
      </c>
      <c r="B9" s="32">
        <v>250000</v>
      </c>
      <c r="C9" s="33">
        <v>216141</v>
      </c>
      <c r="D9" s="29">
        <f t="shared" si="0"/>
        <v>33859</v>
      </c>
      <c r="E9" s="32">
        <v>1073089.55</v>
      </c>
      <c r="F9" s="33">
        <v>723337.35</v>
      </c>
      <c r="G9" s="29">
        <f aca="true" t="shared" si="2" ref="G9:G40">E9-F9</f>
        <v>349752.20000000007</v>
      </c>
      <c r="H9" s="32">
        <v>490719.42</v>
      </c>
      <c r="I9" s="33">
        <v>124573.53</v>
      </c>
      <c r="J9" s="29">
        <f aca="true" t="shared" si="3" ref="J9:J41">H9-I9</f>
        <v>366145.89</v>
      </c>
      <c r="K9" s="32">
        <v>405326</v>
      </c>
      <c r="L9" s="34">
        <v>308325.2</v>
      </c>
      <c r="M9" s="29">
        <f aca="true" t="shared" si="4" ref="M9:M41">K9-L9</f>
        <v>97000.79999999999</v>
      </c>
      <c r="N9" s="31">
        <f t="shared" si="1"/>
        <v>846757.8900000001</v>
      </c>
    </row>
    <row r="10" spans="1:14" ht="15.75">
      <c r="A10" s="25" t="s">
        <v>1</v>
      </c>
      <c r="B10" s="32">
        <v>182298</v>
      </c>
      <c r="C10" s="33">
        <v>0</v>
      </c>
      <c r="D10" s="29">
        <f t="shared" si="0"/>
        <v>182298</v>
      </c>
      <c r="E10" s="32">
        <v>789540</v>
      </c>
      <c r="F10" s="33">
        <v>785394</v>
      </c>
      <c r="G10" s="29">
        <f t="shared" si="2"/>
        <v>4146</v>
      </c>
      <c r="H10" s="32">
        <v>71846</v>
      </c>
      <c r="I10" s="33">
        <v>8422</v>
      </c>
      <c r="J10" s="29">
        <f t="shared" si="3"/>
        <v>63424</v>
      </c>
      <c r="K10" s="32">
        <v>229743</v>
      </c>
      <c r="L10" s="34">
        <v>122094</v>
      </c>
      <c r="M10" s="29">
        <f t="shared" si="4"/>
        <v>107649</v>
      </c>
      <c r="N10" s="31">
        <f t="shared" si="1"/>
        <v>357517</v>
      </c>
    </row>
    <row r="11" spans="1:14" ht="15.75">
      <c r="A11" s="25" t="s">
        <v>2</v>
      </c>
      <c r="B11" s="32">
        <v>700000</v>
      </c>
      <c r="C11" s="33">
        <v>93972</v>
      </c>
      <c r="D11" s="29">
        <f t="shared" si="0"/>
        <v>606028</v>
      </c>
      <c r="E11" s="32">
        <v>1565609.64</v>
      </c>
      <c r="F11" s="33">
        <v>1120054.8</v>
      </c>
      <c r="G11" s="29">
        <f t="shared" si="2"/>
        <v>445554.83999999985</v>
      </c>
      <c r="H11" s="32">
        <v>528026.59</v>
      </c>
      <c r="I11" s="33">
        <v>89851.32</v>
      </c>
      <c r="J11" s="29">
        <f t="shared" si="3"/>
        <v>438175.26999999996</v>
      </c>
      <c r="K11" s="32">
        <v>541127.68</v>
      </c>
      <c r="L11" s="34">
        <v>194419</v>
      </c>
      <c r="M11" s="29">
        <f t="shared" si="4"/>
        <v>346708.68000000005</v>
      </c>
      <c r="N11" s="31">
        <f t="shared" si="1"/>
        <v>1836466.7899999998</v>
      </c>
    </row>
    <row r="12" spans="1:14" ht="15.75">
      <c r="A12" s="25" t="s">
        <v>59</v>
      </c>
      <c r="B12" s="32">
        <v>212722</v>
      </c>
      <c r="C12" s="33">
        <v>157702</v>
      </c>
      <c r="D12" s="29">
        <f t="shared" si="0"/>
        <v>55020</v>
      </c>
      <c r="E12" s="32">
        <v>1011722</v>
      </c>
      <c r="F12" s="33">
        <v>605409</v>
      </c>
      <c r="G12" s="29">
        <f t="shared" si="2"/>
        <v>406313</v>
      </c>
      <c r="H12" s="32">
        <v>1659743</v>
      </c>
      <c r="I12" s="33">
        <v>256537</v>
      </c>
      <c r="J12" s="29">
        <f t="shared" si="3"/>
        <v>1403206</v>
      </c>
      <c r="K12" s="32">
        <v>473837</v>
      </c>
      <c r="L12" s="34">
        <v>205926</v>
      </c>
      <c r="M12" s="29">
        <f t="shared" si="4"/>
        <v>267911</v>
      </c>
      <c r="N12" s="31">
        <f t="shared" si="1"/>
        <v>2132450</v>
      </c>
    </row>
    <row r="13" spans="1:14" ht="15.75">
      <c r="A13" s="25" t="s">
        <v>60</v>
      </c>
      <c r="B13" s="32">
        <v>400000</v>
      </c>
      <c r="C13" s="33">
        <v>213922</v>
      </c>
      <c r="D13" s="29">
        <f t="shared" si="0"/>
        <v>186078</v>
      </c>
      <c r="E13" s="32">
        <v>784429.97</v>
      </c>
      <c r="F13" s="33">
        <v>576364.58</v>
      </c>
      <c r="G13" s="29">
        <f t="shared" si="2"/>
        <v>208065.39</v>
      </c>
      <c r="H13" s="32">
        <v>480555.7</v>
      </c>
      <c r="I13" s="33">
        <v>127746.88</v>
      </c>
      <c r="J13" s="29">
        <f t="shared" si="3"/>
        <v>352808.82</v>
      </c>
      <c r="K13" s="32">
        <v>178127.36</v>
      </c>
      <c r="L13" s="34">
        <v>92760.12</v>
      </c>
      <c r="M13" s="29">
        <f t="shared" si="4"/>
        <v>85367.23999999999</v>
      </c>
      <c r="N13" s="31">
        <f t="shared" si="1"/>
        <v>832319.45</v>
      </c>
    </row>
    <row r="14" spans="1:14" ht="15.75">
      <c r="A14" s="25" t="s">
        <v>3</v>
      </c>
      <c r="B14" s="32">
        <v>485280</v>
      </c>
      <c r="C14" s="33">
        <v>169500</v>
      </c>
      <c r="D14" s="29">
        <f aca="true" t="shared" si="5" ref="D14:D41">B14-C14</f>
        <v>315780</v>
      </c>
      <c r="E14" s="32">
        <v>433787</v>
      </c>
      <c r="F14" s="33">
        <v>289087</v>
      </c>
      <c r="G14" s="29">
        <f t="shared" si="2"/>
        <v>144700</v>
      </c>
      <c r="H14" s="32">
        <v>665425</v>
      </c>
      <c r="I14" s="33">
        <v>225444</v>
      </c>
      <c r="J14" s="29">
        <f t="shared" si="3"/>
        <v>439981</v>
      </c>
      <c r="K14" s="32">
        <v>537859</v>
      </c>
      <c r="L14" s="34">
        <v>109698</v>
      </c>
      <c r="M14" s="29">
        <f t="shared" si="4"/>
        <v>428161</v>
      </c>
      <c r="N14" s="31">
        <f>SUM(M14,J14,G14,D14)</f>
        <v>1328622</v>
      </c>
    </row>
    <row r="15" spans="1:14" ht="15.75">
      <c r="A15" s="25" t="s">
        <v>4</v>
      </c>
      <c r="B15" s="32">
        <v>266043</v>
      </c>
      <c r="C15" s="33">
        <v>0</v>
      </c>
      <c r="D15" s="29">
        <f t="shared" si="5"/>
        <v>266043</v>
      </c>
      <c r="E15" s="32">
        <v>521950</v>
      </c>
      <c r="F15" s="33">
        <v>373258</v>
      </c>
      <c r="G15" s="29">
        <f t="shared" si="2"/>
        <v>148692</v>
      </c>
      <c r="H15" s="32">
        <v>369801</v>
      </c>
      <c r="I15" s="33">
        <v>309528</v>
      </c>
      <c r="J15" s="29">
        <f>H15-I15</f>
        <v>60273</v>
      </c>
      <c r="K15" s="32">
        <v>260397</v>
      </c>
      <c r="L15" s="34">
        <v>103607</v>
      </c>
      <c r="M15" s="29">
        <f t="shared" si="4"/>
        <v>156790</v>
      </c>
      <c r="N15" s="31">
        <f t="shared" si="1"/>
        <v>631798</v>
      </c>
    </row>
    <row r="16" spans="1:14" ht="15.75">
      <c r="A16" s="25" t="s">
        <v>70</v>
      </c>
      <c r="B16" s="32">
        <v>300000</v>
      </c>
      <c r="C16" s="33">
        <v>141894</v>
      </c>
      <c r="D16" s="29">
        <f t="shared" si="5"/>
        <v>158106</v>
      </c>
      <c r="E16" s="32">
        <v>693647.34</v>
      </c>
      <c r="F16" s="33">
        <v>656046.6</v>
      </c>
      <c r="G16" s="29">
        <f t="shared" si="2"/>
        <v>37600.73999999999</v>
      </c>
      <c r="H16" s="32">
        <v>347406</v>
      </c>
      <c r="I16" s="33">
        <v>211260.02</v>
      </c>
      <c r="J16" s="29">
        <f t="shared" si="3"/>
        <v>136145.98</v>
      </c>
      <c r="K16" s="32">
        <v>308798.15</v>
      </c>
      <c r="L16" s="34">
        <v>178235.55</v>
      </c>
      <c r="M16" s="29">
        <f t="shared" si="4"/>
        <v>130562.60000000003</v>
      </c>
      <c r="N16" s="31">
        <f t="shared" si="1"/>
        <v>462415.32000000007</v>
      </c>
    </row>
    <row r="17" spans="1:14" ht="15.75">
      <c r="A17" s="25" t="s">
        <v>61</v>
      </c>
      <c r="B17" s="32">
        <v>422270</v>
      </c>
      <c r="C17" s="33">
        <v>343971</v>
      </c>
      <c r="D17" s="29">
        <f t="shared" si="5"/>
        <v>78299</v>
      </c>
      <c r="E17" s="32">
        <v>259320</v>
      </c>
      <c r="F17" s="33">
        <v>205084</v>
      </c>
      <c r="G17" s="29">
        <f t="shared" si="2"/>
        <v>54236</v>
      </c>
      <c r="H17" s="32">
        <v>918829</v>
      </c>
      <c r="I17" s="33">
        <v>280677</v>
      </c>
      <c r="J17" s="29">
        <f t="shared" si="3"/>
        <v>638152</v>
      </c>
      <c r="K17" s="32">
        <v>354486</v>
      </c>
      <c r="L17" s="34">
        <v>176958</v>
      </c>
      <c r="M17" s="29">
        <f t="shared" si="4"/>
        <v>177528</v>
      </c>
      <c r="N17" s="31">
        <f t="shared" si="1"/>
        <v>948215</v>
      </c>
    </row>
    <row r="18" spans="1:14" ht="15.75">
      <c r="A18" s="25" t="s">
        <v>5</v>
      </c>
      <c r="B18" s="32">
        <f>166951</f>
        <v>166951</v>
      </c>
      <c r="C18" s="33">
        <v>100898</v>
      </c>
      <c r="D18" s="29">
        <f t="shared" si="5"/>
        <v>66053</v>
      </c>
      <c r="E18" s="32">
        <v>256467.34</v>
      </c>
      <c r="F18" s="33">
        <v>177205</v>
      </c>
      <c r="G18" s="29">
        <f t="shared" si="2"/>
        <v>79262.34</v>
      </c>
      <c r="H18" s="32">
        <v>173120.67</v>
      </c>
      <c r="I18" s="33">
        <v>42223.72</v>
      </c>
      <c r="J18" s="29">
        <f t="shared" si="3"/>
        <v>130896.95000000001</v>
      </c>
      <c r="K18" s="32">
        <v>136403.01</v>
      </c>
      <c r="L18" s="34">
        <v>102357</v>
      </c>
      <c r="M18" s="29">
        <f t="shared" si="4"/>
        <v>34046.01000000001</v>
      </c>
      <c r="N18" s="31">
        <f t="shared" si="1"/>
        <v>310258.30000000005</v>
      </c>
    </row>
    <row r="19" spans="1:14" ht="15.75">
      <c r="A19" s="25" t="s">
        <v>6</v>
      </c>
      <c r="B19" s="32">
        <v>564255</v>
      </c>
      <c r="C19" s="33">
        <v>9724</v>
      </c>
      <c r="D19" s="29">
        <f t="shared" si="5"/>
        <v>554531</v>
      </c>
      <c r="E19" s="32">
        <v>317572</v>
      </c>
      <c r="F19" s="33">
        <v>100180</v>
      </c>
      <c r="G19" s="29">
        <f t="shared" si="2"/>
        <v>217392</v>
      </c>
      <c r="H19" s="32">
        <v>664452</v>
      </c>
      <c r="I19" s="33">
        <v>0</v>
      </c>
      <c r="J19" s="29">
        <f t="shared" si="3"/>
        <v>664452</v>
      </c>
      <c r="K19" s="32">
        <v>224267</v>
      </c>
      <c r="L19" s="34">
        <v>144837</v>
      </c>
      <c r="M19" s="29">
        <f t="shared" si="4"/>
        <v>79430</v>
      </c>
      <c r="N19" s="31">
        <f t="shared" si="1"/>
        <v>1515805</v>
      </c>
    </row>
    <row r="20" spans="1:14" ht="15.75">
      <c r="A20" s="25" t="s">
        <v>7</v>
      </c>
      <c r="B20" s="32">
        <v>225590</v>
      </c>
      <c r="C20" s="33">
        <v>214561</v>
      </c>
      <c r="D20" s="29">
        <f>B20-C20</f>
        <v>11029</v>
      </c>
      <c r="E20" s="32">
        <v>198659</v>
      </c>
      <c r="F20" s="33">
        <v>0</v>
      </c>
      <c r="G20" s="29">
        <f t="shared" si="2"/>
        <v>198659</v>
      </c>
      <c r="H20" s="32">
        <v>105115</v>
      </c>
      <c r="I20" s="33">
        <v>70588</v>
      </c>
      <c r="J20" s="29">
        <f t="shared" si="3"/>
        <v>34527</v>
      </c>
      <c r="K20" s="32">
        <v>202639</v>
      </c>
      <c r="L20" s="34">
        <v>124702</v>
      </c>
      <c r="M20" s="29">
        <f t="shared" si="4"/>
        <v>77937</v>
      </c>
      <c r="N20" s="31">
        <f t="shared" si="1"/>
        <v>322152</v>
      </c>
    </row>
    <row r="21" spans="1:14" ht="15.75">
      <c r="A21" s="25" t="s">
        <v>8</v>
      </c>
      <c r="B21" s="32">
        <v>371223</v>
      </c>
      <c r="C21" s="33">
        <v>24963</v>
      </c>
      <c r="D21" s="29">
        <f t="shared" si="5"/>
        <v>346260</v>
      </c>
      <c r="E21" s="32">
        <v>1128967</v>
      </c>
      <c r="F21" s="33">
        <v>930778</v>
      </c>
      <c r="G21" s="29">
        <f t="shared" si="2"/>
        <v>198189</v>
      </c>
      <c r="H21" s="32">
        <v>552066</v>
      </c>
      <c r="I21" s="33">
        <v>77483</v>
      </c>
      <c r="J21" s="29">
        <f t="shared" si="3"/>
        <v>474583</v>
      </c>
      <c r="K21" s="32">
        <v>203731</v>
      </c>
      <c r="L21" s="34">
        <v>188670</v>
      </c>
      <c r="M21" s="29">
        <f t="shared" si="4"/>
        <v>15061</v>
      </c>
      <c r="N21" s="31">
        <f t="shared" si="1"/>
        <v>1034093</v>
      </c>
    </row>
    <row r="22" spans="1:14" ht="15.75">
      <c r="A22" s="25" t="s">
        <v>64</v>
      </c>
      <c r="B22" s="32">
        <v>646823</v>
      </c>
      <c r="C22" s="33">
        <v>148897</v>
      </c>
      <c r="D22" s="29">
        <f t="shared" si="5"/>
        <v>497926</v>
      </c>
      <c r="E22" s="32">
        <v>778346</v>
      </c>
      <c r="F22" s="33">
        <v>373735</v>
      </c>
      <c r="G22" s="29">
        <f t="shared" si="2"/>
        <v>404611</v>
      </c>
      <c r="H22" s="32">
        <v>740724</v>
      </c>
      <c r="I22" s="33">
        <v>9128</v>
      </c>
      <c r="J22" s="29">
        <f t="shared" si="3"/>
        <v>731596</v>
      </c>
      <c r="K22" s="32">
        <v>496741</v>
      </c>
      <c r="L22" s="34">
        <v>244475</v>
      </c>
      <c r="M22" s="29">
        <f t="shared" si="4"/>
        <v>252266</v>
      </c>
      <c r="N22" s="31">
        <f t="shared" si="1"/>
        <v>1886399</v>
      </c>
    </row>
    <row r="23" spans="1:14" ht="15.75">
      <c r="A23" s="26" t="s">
        <v>9</v>
      </c>
      <c r="B23" s="32">
        <v>50368</v>
      </c>
      <c r="C23" s="33">
        <v>0</v>
      </c>
      <c r="D23" s="29">
        <f t="shared" si="5"/>
        <v>50368</v>
      </c>
      <c r="E23" s="32">
        <v>63317</v>
      </c>
      <c r="F23" s="33">
        <v>0</v>
      </c>
      <c r="G23" s="29">
        <f t="shared" si="2"/>
        <v>63317</v>
      </c>
      <c r="H23" s="32">
        <v>61338</v>
      </c>
      <c r="I23" s="33">
        <v>21362</v>
      </c>
      <c r="J23" s="29">
        <f t="shared" si="3"/>
        <v>39976</v>
      </c>
      <c r="K23" s="32">
        <v>131518</v>
      </c>
      <c r="L23" s="34">
        <v>83279</v>
      </c>
      <c r="M23" s="29">
        <f t="shared" si="4"/>
        <v>48239</v>
      </c>
      <c r="N23" s="31">
        <f t="shared" si="1"/>
        <v>201900</v>
      </c>
    </row>
    <row r="24" spans="1:14" ht="15.75">
      <c r="A24" s="26" t="s">
        <v>10</v>
      </c>
      <c r="B24" s="32">
        <v>19900</v>
      </c>
      <c r="C24" s="33">
        <v>15125</v>
      </c>
      <c r="D24" s="29">
        <f t="shared" si="5"/>
        <v>4775</v>
      </c>
      <c r="E24" s="32">
        <v>164040</v>
      </c>
      <c r="F24" s="33">
        <v>87210</v>
      </c>
      <c r="G24" s="29">
        <f t="shared" si="2"/>
        <v>76830</v>
      </c>
      <c r="H24" s="32">
        <v>5032</v>
      </c>
      <c r="I24" s="33">
        <v>227</v>
      </c>
      <c r="J24" s="29">
        <f t="shared" si="3"/>
        <v>4805</v>
      </c>
      <c r="K24" s="32">
        <v>77040</v>
      </c>
      <c r="L24" s="34">
        <v>38911</v>
      </c>
      <c r="M24" s="29">
        <f t="shared" si="4"/>
        <v>38129</v>
      </c>
      <c r="N24" s="31">
        <f t="shared" si="1"/>
        <v>124539</v>
      </c>
    </row>
    <row r="25" spans="1:14" ht="15.75">
      <c r="A25" s="26" t="s">
        <v>17</v>
      </c>
      <c r="B25" s="32">
        <v>15000</v>
      </c>
      <c r="C25" s="33">
        <v>0</v>
      </c>
      <c r="D25" s="29">
        <f t="shared" si="5"/>
        <v>15000</v>
      </c>
      <c r="E25" s="32">
        <v>491711</v>
      </c>
      <c r="F25" s="33">
        <v>351858</v>
      </c>
      <c r="G25" s="29">
        <f t="shared" si="2"/>
        <v>139853</v>
      </c>
      <c r="H25" s="32">
        <v>17461</v>
      </c>
      <c r="I25" s="33">
        <v>783</v>
      </c>
      <c r="J25" s="29">
        <f t="shared" si="3"/>
        <v>16678</v>
      </c>
      <c r="K25" s="32">
        <v>55961</v>
      </c>
      <c r="L25" s="34">
        <v>39200</v>
      </c>
      <c r="M25" s="29">
        <f t="shared" si="4"/>
        <v>16761</v>
      </c>
      <c r="N25" s="31">
        <f t="shared" si="1"/>
        <v>188292</v>
      </c>
    </row>
    <row r="26" spans="1:14" ht="15.75">
      <c r="A26" s="26" t="s">
        <v>26</v>
      </c>
      <c r="B26" s="32">
        <v>92064</v>
      </c>
      <c r="C26" s="33">
        <v>46580</v>
      </c>
      <c r="D26" s="29">
        <f t="shared" si="5"/>
        <v>45484</v>
      </c>
      <c r="E26" s="32">
        <v>70822</v>
      </c>
      <c r="F26" s="33">
        <v>0</v>
      </c>
      <c r="G26" s="29">
        <f t="shared" si="2"/>
        <v>70822</v>
      </c>
      <c r="H26" s="32">
        <v>100405</v>
      </c>
      <c r="I26" s="33">
        <v>72</v>
      </c>
      <c r="J26" s="29">
        <f t="shared" si="3"/>
        <v>100333</v>
      </c>
      <c r="K26" s="32">
        <v>50485</v>
      </c>
      <c r="L26" s="34">
        <v>19232</v>
      </c>
      <c r="M26" s="29">
        <f t="shared" si="4"/>
        <v>31253</v>
      </c>
      <c r="N26" s="31">
        <f t="shared" si="1"/>
        <v>247892</v>
      </c>
    </row>
    <row r="27" spans="1:14" ht="15.75">
      <c r="A27" s="26" t="s">
        <v>11</v>
      </c>
      <c r="B27" s="32">
        <v>20990</v>
      </c>
      <c r="C27" s="33">
        <v>0</v>
      </c>
      <c r="D27" s="29">
        <f t="shared" si="5"/>
        <v>20990</v>
      </c>
      <c r="E27" s="32">
        <v>82645</v>
      </c>
      <c r="F27" s="33">
        <v>0</v>
      </c>
      <c r="G27" s="29">
        <f t="shared" si="2"/>
        <v>82645</v>
      </c>
      <c r="H27" s="32">
        <v>116723</v>
      </c>
      <c r="I27" s="33">
        <v>29424</v>
      </c>
      <c r="J27" s="29">
        <f t="shared" si="3"/>
        <v>87299</v>
      </c>
      <c r="K27" s="32">
        <v>56798</v>
      </c>
      <c r="L27" s="34">
        <v>47888</v>
      </c>
      <c r="M27" s="29">
        <f t="shared" si="4"/>
        <v>8910</v>
      </c>
      <c r="N27" s="31">
        <f t="shared" si="1"/>
        <v>199844</v>
      </c>
    </row>
    <row r="28" spans="1:14" ht="15.75">
      <c r="A28" s="26" t="s">
        <v>27</v>
      </c>
      <c r="B28" s="32">
        <v>119027</v>
      </c>
      <c r="C28" s="33">
        <v>0</v>
      </c>
      <c r="D28" s="29">
        <f t="shared" si="5"/>
        <v>119027</v>
      </c>
      <c r="E28" s="32">
        <v>2876</v>
      </c>
      <c r="F28" s="33">
        <v>0</v>
      </c>
      <c r="G28" s="29">
        <f t="shared" si="2"/>
        <v>2876</v>
      </c>
      <c r="H28" s="32">
        <v>187811</v>
      </c>
      <c r="I28" s="33">
        <v>0</v>
      </c>
      <c r="J28" s="29">
        <f t="shared" si="3"/>
        <v>187811</v>
      </c>
      <c r="K28" s="32">
        <v>108666</v>
      </c>
      <c r="L28" s="34">
        <v>8296</v>
      </c>
      <c r="M28" s="29">
        <f t="shared" si="4"/>
        <v>100370</v>
      </c>
      <c r="N28" s="31">
        <f t="shared" si="1"/>
        <v>410084</v>
      </c>
    </row>
    <row r="29" spans="1:14" ht="15.75">
      <c r="A29" s="26" t="s">
        <v>28</v>
      </c>
      <c r="B29" s="32">
        <v>71950</v>
      </c>
      <c r="C29" s="33">
        <v>55098</v>
      </c>
      <c r="D29" s="29">
        <f t="shared" si="5"/>
        <v>16852</v>
      </c>
      <c r="E29" s="32">
        <v>258487</v>
      </c>
      <c r="F29" s="33">
        <v>205928</v>
      </c>
      <c r="G29" s="29">
        <f t="shared" si="2"/>
        <v>52559</v>
      </c>
      <c r="H29" s="32">
        <v>271408</v>
      </c>
      <c r="I29" s="33">
        <v>113166</v>
      </c>
      <c r="J29" s="29">
        <f t="shared" si="3"/>
        <v>158242</v>
      </c>
      <c r="K29" s="32">
        <v>45513</v>
      </c>
      <c r="L29" s="34">
        <v>30330</v>
      </c>
      <c r="M29" s="29">
        <f t="shared" si="4"/>
        <v>15183</v>
      </c>
      <c r="N29" s="31">
        <f t="shared" si="1"/>
        <v>242836</v>
      </c>
    </row>
    <row r="30" spans="1:14" ht="15.75">
      <c r="A30" s="26" t="s">
        <v>12</v>
      </c>
      <c r="B30" s="32">
        <v>49000</v>
      </c>
      <c r="C30" s="33">
        <v>0</v>
      </c>
      <c r="D30" s="29">
        <f t="shared" si="5"/>
        <v>49000</v>
      </c>
      <c r="E30" s="32">
        <v>387220</v>
      </c>
      <c r="F30" s="33">
        <v>296450</v>
      </c>
      <c r="G30" s="29">
        <f t="shared" si="2"/>
        <v>90770</v>
      </c>
      <c r="H30" s="32">
        <v>42915</v>
      </c>
      <c r="I30" s="33">
        <v>2398</v>
      </c>
      <c r="J30" s="29">
        <f t="shared" si="3"/>
        <v>40517</v>
      </c>
      <c r="K30" s="32">
        <v>57072</v>
      </c>
      <c r="L30" s="34">
        <v>23748</v>
      </c>
      <c r="M30" s="29">
        <f t="shared" si="4"/>
        <v>33324</v>
      </c>
      <c r="N30" s="31">
        <f>SUM(M30,J30,G30,D30)</f>
        <v>213611</v>
      </c>
    </row>
    <row r="31" spans="1:14" ht="15.75">
      <c r="A31" s="26" t="s">
        <v>18</v>
      </c>
      <c r="B31" s="32">
        <v>73000</v>
      </c>
      <c r="C31" s="33">
        <v>0</v>
      </c>
      <c r="D31" s="29">
        <f t="shared" si="5"/>
        <v>73000</v>
      </c>
      <c r="E31" s="32">
        <v>167508</v>
      </c>
      <c r="F31" s="33">
        <v>140000</v>
      </c>
      <c r="G31" s="29">
        <f t="shared" si="2"/>
        <v>27508</v>
      </c>
      <c r="H31" s="32">
        <v>25418</v>
      </c>
      <c r="I31" s="33">
        <v>11688</v>
      </c>
      <c r="J31" s="29">
        <f t="shared" si="3"/>
        <v>13730</v>
      </c>
      <c r="K31" s="32">
        <v>39395</v>
      </c>
      <c r="L31" s="34">
        <v>30757</v>
      </c>
      <c r="M31" s="29">
        <f t="shared" si="4"/>
        <v>8638</v>
      </c>
      <c r="N31" s="31">
        <f t="shared" si="1"/>
        <v>122876</v>
      </c>
    </row>
    <row r="32" spans="1:14" ht="15.75">
      <c r="A32" s="26" t="s">
        <v>25</v>
      </c>
      <c r="B32" s="32">
        <v>36952</v>
      </c>
      <c r="C32" s="33">
        <v>15212</v>
      </c>
      <c r="D32" s="29">
        <f t="shared" si="5"/>
        <v>21740</v>
      </c>
      <c r="E32" s="32">
        <v>382891</v>
      </c>
      <c r="F32" s="33">
        <v>333685</v>
      </c>
      <c r="G32" s="29">
        <f t="shared" si="2"/>
        <v>49206</v>
      </c>
      <c r="H32" s="32">
        <v>99175</v>
      </c>
      <c r="I32" s="33">
        <v>34996</v>
      </c>
      <c r="J32" s="29">
        <f t="shared" si="3"/>
        <v>64179</v>
      </c>
      <c r="K32" s="32">
        <v>59951</v>
      </c>
      <c r="L32" s="34">
        <v>28795</v>
      </c>
      <c r="M32" s="29">
        <f t="shared" si="4"/>
        <v>31156</v>
      </c>
      <c r="N32" s="31">
        <f t="shared" si="1"/>
        <v>166281</v>
      </c>
    </row>
    <row r="33" spans="1:14" ht="15.75">
      <c r="A33" s="26" t="s">
        <v>19</v>
      </c>
      <c r="B33" s="32">
        <v>37784</v>
      </c>
      <c r="C33" s="33">
        <v>0</v>
      </c>
      <c r="D33" s="29">
        <f t="shared" si="5"/>
        <v>37784</v>
      </c>
      <c r="E33" s="32">
        <v>323506</v>
      </c>
      <c r="F33" s="33">
        <v>215820</v>
      </c>
      <c r="G33" s="29">
        <f t="shared" si="2"/>
        <v>107686</v>
      </c>
      <c r="H33" s="32">
        <v>22633</v>
      </c>
      <c r="I33" s="33">
        <v>3</v>
      </c>
      <c r="J33" s="29">
        <f t="shared" si="3"/>
        <v>22630</v>
      </c>
      <c r="K33" s="32">
        <v>75378</v>
      </c>
      <c r="L33" s="34">
        <v>38122</v>
      </c>
      <c r="M33" s="29">
        <f t="shared" si="4"/>
        <v>37256</v>
      </c>
      <c r="N33" s="31">
        <f t="shared" si="1"/>
        <v>205356</v>
      </c>
    </row>
    <row r="34" spans="1:14" ht="15.75">
      <c r="A34" s="26" t="s">
        <v>20</v>
      </c>
      <c r="B34" s="32">
        <v>39700</v>
      </c>
      <c r="C34" s="33">
        <v>0</v>
      </c>
      <c r="D34" s="29">
        <f t="shared" si="5"/>
        <v>39700</v>
      </c>
      <c r="E34" s="32">
        <v>381045</v>
      </c>
      <c r="F34" s="33">
        <v>335751</v>
      </c>
      <c r="G34" s="29">
        <f t="shared" si="2"/>
        <v>45294</v>
      </c>
      <c r="H34" s="32">
        <v>16663</v>
      </c>
      <c r="I34" s="33">
        <v>0</v>
      </c>
      <c r="J34" s="29">
        <f t="shared" si="3"/>
        <v>16663</v>
      </c>
      <c r="K34" s="32">
        <v>40698</v>
      </c>
      <c r="L34" s="34">
        <v>25223</v>
      </c>
      <c r="M34" s="29">
        <f t="shared" si="4"/>
        <v>15475</v>
      </c>
      <c r="N34" s="31">
        <f t="shared" si="1"/>
        <v>117132</v>
      </c>
    </row>
    <row r="35" spans="1:14" ht="15.75">
      <c r="A35" s="26" t="s">
        <v>13</v>
      </c>
      <c r="B35" s="32">
        <v>82200</v>
      </c>
      <c r="C35" s="33">
        <v>82200</v>
      </c>
      <c r="D35" s="29">
        <f t="shared" si="5"/>
        <v>0</v>
      </c>
      <c r="E35" s="32">
        <v>416956</v>
      </c>
      <c r="F35" s="33">
        <v>389457</v>
      </c>
      <c r="G35" s="29">
        <f t="shared" si="2"/>
        <v>27499</v>
      </c>
      <c r="H35" s="32">
        <v>27842</v>
      </c>
      <c r="I35" s="33">
        <v>121</v>
      </c>
      <c r="J35" s="29">
        <f t="shared" si="3"/>
        <v>27721</v>
      </c>
      <c r="K35" s="32">
        <v>63948</v>
      </c>
      <c r="L35" s="34">
        <v>48021</v>
      </c>
      <c r="M35" s="29">
        <f t="shared" si="4"/>
        <v>15927</v>
      </c>
      <c r="N35" s="31">
        <f t="shared" si="1"/>
        <v>71147</v>
      </c>
    </row>
    <row r="36" spans="1:14" ht="15.75">
      <c r="A36" s="26" t="s">
        <v>21</v>
      </c>
      <c r="B36" s="32">
        <v>17000</v>
      </c>
      <c r="C36" s="33">
        <v>0</v>
      </c>
      <c r="D36" s="29">
        <f t="shared" si="5"/>
        <v>17000</v>
      </c>
      <c r="E36" s="32">
        <v>229744</v>
      </c>
      <c r="F36" s="33">
        <v>227376</v>
      </c>
      <c r="G36" s="29">
        <f t="shared" si="2"/>
        <v>2368</v>
      </c>
      <c r="H36" s="32">
        <v>89728</v>
      </c>
      <c r="I36" s="33">
        <v>62352</v>
      </c>
      <c r="J36" s="29">
        <f>H36-I36</f>
        <v>27376</v>
      </c>
      <c r="K36" s="32">
        <v>51284</v>
      </c>
      <c r="L36" s="34">
        <v>42103</v>
      </c>
      <c r="M36" s="29">
        <f t="shared" si="4"/>
        <v>9181</v>
      </c>
      <c r="N36" s="31">
        <f t="shared" si="1"/>
        <v>55925</v>
      </c>
    </row>
    <row r="37" spans="1:14" ht="15.75">
      <c r="A37" s="26" t="s">
        <v>14</v>
      </c>
      <c r="B37" s="32">
        <v>209613</v>
      </c>
      <c r="C37" s="33">
        <v>1632</v>
      </c>
      <c r="D37" s="29">
        <f t="shared" si="5"/>
        <v>207981</v>
      </c>
      <c r="E37" s="32">
        <v>61237</v>
      </c>
      <c r="F37" s="33">
        <v>0</v>
      </c>
      <c r="G37" s="29">
        <f t="shared" si="2"/>
        <v>61237</v>
      </c>
      <c r="H37" s="32">
        <v>207304</v>
      </c>
      <c r="I37" s="33">
        <v>103849</v>
      </c>
      <c r="J37" s="29">
        <f t="shared" si="3"/>
        <v>103455</v>
      </c>
      <c r="K37" s="35">
        <v>65230</v>
      </c>
      <c r="L37" s="36">
        <v>42610</v>
      </c>
      <c r="M37" s="29">
        <f t="shared" si="4"/>
        <v>22620</v>
      </c>
      <c r="N37" s="31">
        <f t="shared" si="1"/>
        <v>395293</v>
      </c>
    </row>
    <row r="38" spans="1:14" ht="15.75">
      <c r="A38" s="26" t="s">
        <v>15</v>
      </c>
      <c r="B38" s="32">
        <v>386079</v>
      </c>
      <c r="C38" s="33">
        <v>12679</v>
      </c>
      <c r="D38" s="29">
        <f t="shared" si="5"/>
        <v>373400</v>
      </c>
      <c r="E38" s="32">
        <v>588727</v>
      </c>
      <c r="F38" s="33">
        <v>327318</v>
      </c>
      <c r="G38" s="29">
        <f t="shared" si="2"/>
        <v>261409</v>
      </c>
      <c r="H38" s="32">
        <v>200893</v>
      </c>
      <c r="I38" s="33"/>
      <c r="J38" s="29">
        <f t="shared" si="3"/>
        <v>200893</v>
      </c>
      <c r="K38" s="32">
        <v>118501</v>
      </c>
      <c r="L38" s="34">
        <v>49007</v>
      </c>
      <c r="M38" s="29">
        <f t="shared" si="4"/>
        <v>69494</v>
      </c>
      <c r="N38" s="31">
        <f t="shared" si="1"/>
        <v>905196</v>
      </c>
    </row>
    <row r="39" spans="1:14" ht="15.75">
      <c r="A39" s="26" t="s">
        <v>22</v>
      </c>
      <c r="B39" s="32">
        <v>28700</v>
      </c>
      <c r="C39" s="33">
        <v>0</v>
      </c>
      <c r="D39" s="29">
        <f t="shared" si="5"/>
        <v>28700</v>
      </c>
      <c r="E39" s="32">
        <v>31633</v>
      </c>
      <c r="F39" s="33">
        <v>28400</v>
      </c>
      <c r="G39" s="29">
        <f t="shared" si="2"/>
        <v>3233</v>
      </c>
      <c r="H39" s="32">
        <v>90222</v>
      </c>
      <c r="I39" s="33">
        <v>78421</v>
      </c>
      <c r="J39" s="29">
        <f t="shared" si="3"/>
        <v>11801</v>
      </c>
      <c r="K39" s="32">
        <v>52484</v>
      </c>
      <c r="L39" s="34">
        <v>49359</v>
      </c>
      <c r="M39" s="29">
        <f t="shared" si="4"/>
        <v>3125</v>
      </c>
      <c r="N39" s="31">
        <f t="shared" si="1"/>
        <v>46859</v>
      </c>
    </row>
    <row r="40" spans="1:14" ht="15.75">
      <c r="A40" s="26" t="s">
        <v>23</v>
      </c>
      <c r="B40" s="32">
        <v>45500</v>
      </c>
      <c r="C40" s="33">
        <v>0</v>
      </c>
      <c r="D40" s="29">
        <f t="shared" si="5"/>
        <v>45500</v>
      </c>
      <c r="E40" s="32">
        <v>130906</v>
      </c>
      <c r="F40" s="33">
        <v>51000</v>
      </c>
      <c r="G40" s="29">
        <f t="shared" si="2"/>
        <v>79906</v>
      </c>
      <c r="H40" s="32">
        <v>30225</v>
      </c>
      <c r="I40" s="33">
        <v>0</v>
      </c>
      <c r="J40" s="29">
        <f t="shared" si="3"/>
        <v>30225</v>
      </c>
      <c r="K40" s="32">
        <v>53137</v>
      </c>
      <c r="L40" s="34">
        <v>13902</v>
      </c>
      <c r="M40" s="29">
        <f t="shared" si="4"/>
        <v>39235</v>
      </c>
      <c r="N40" s="31">
        <f t="shared" si="1"/>
        <v>194866</v>
      </c>
    </row>
    <row r="41" spans="1:14" ht="16.5" thickBot="1">
      <c r="A41" s="26" t="s">
        <v>24</v>
      </c>
      <c r="B41" s="32">
        <v>57428</v>
      </c>
      <c r="C41" s="33">
        <v>0</v>
      </c>
      <c r="D41" s="29">
        <f t="shared" si="5"/>
        <v>57428</v>
      </c>
      <c r="E41" s="32">
        <v>99130</v>
      </c>
      <c r="F41" s="33">
        <v>94380</v>
      </c>
      <c r="G41" s="29">
        <v>4750</v>
      </c>
      <c r="H41" s="32">
        <v>223124</v>
      </c>
      <c r="I41" s="33">
        <v>198975</v>
      </c>
      <c r="J41" s="29">
        <f t="shared" si="3"/>
        <v>24149</v>
      </c>
      <c r="K41" s="32">
        <v>45810</v>
      </c>
      <c r="L41" s="34">
        <v>32414</v>
      </c>
      <c r="M41" s="29">
        <f t="shared" si="4"/>
        <v>13396</v>
      </c>
      <c r="N41" s="31">
        <f t="shared" si="1"/>
        <v>99723</v>
      </c>
    </row>
    <row r="42" spans="1:14" ht="16.5" thickBot="1">
      <c r="A42" s="1" t="s">
        <v>16</v>
      </c>
      <c r="B42" s="53">
        <f>SUM(B8:B41)</f>
        <v>6769296</v>
      </c>
      <c r="C42" s="54">
        <f>SUM(C8:C41)</f>
        <v>2104297</v>
      </c>
      <c r="D42" s="55">
        <f>B42-C42</f>
        <v>4664999</v>
      </c>
      <c r="E42" s="53">
        <f>SUM(E8:E41)</f>
        <v>15226323.44</v>
      </c>
      <c r="F42" s="54">
        <f>SUM(F8:F41)</f>
        <v>10885952.739999998</v>
      </c>
      <c r="G42" s="55">
        <f>E42-F42</f>
        <v>4340370.700000001</v>
      </c>
      <c r="H42" s="53">
        <f>SUM(H8:H41)</f>
        <v>10322097.91</v>
      </c>
      <c r="I42" s="54">
        <f>SUM(I8:I41)</f>
        <v>3188870.5200000005</v>
      </c>
      <c r="J42" s="55">
        <f>H42-I42</f>
        <v>7133227.39</v>
      </c>
      <c r="K42" s="53">
        <f>SUM(K8:K41)</f>
        <v>6208027.12</v>
      </c>
      <c r="L42" s="54">
        <f>SUM(L8:L41)</f>
        <v>3235076.87</v>
      </c>
      <c r="M42" s="55">
        <f>K42-L42</f>
        <v>2972950.25</v>
      </c>
      <c r="N42" s="56">
        <f t="shared" si="1"/>
        <v>19111547.340000004</v>
      </c>
    </row>
    <row r="44" ht="12.75">
      <c r="A44" s="17" t="s">
        <v>76</v>
      </c>
    </row>
  </sheetData>
  <sheetProtection/>
  <mergeCells count="6">
    <mergeCell ref="A2:N2"/>
    <mergeCell ref="A6:A7"/>
    <mergeCell ref="E6:G6"/>
    <mergeCell ref="K6:M6"/>
    <mergeCell ref="B6:D6"/>
    <mergeCell ref="H6:J6"/>
  </mergeCells>
  <printOptions/>
  <pageMargins left="0.7874015748031497" right="0.5511811023622047" top="0.32" bottom="0" header="0.1968503937007874" footer="0.1968503937007874"/>
  <pageSetup fitToHeight="1" fitToWidth="1" horizontalDpi="600" verticalDpi="600" orientation="landscape" paperSize="9" scale="69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8"/>
  <sheetViews>
    <sheetView showGridLines="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" sqref="L3"/>
    </sheetView>
  </sheetViews>
  <sheetFormatPr defaultColWidth="9.00390625" defaultRowHeight="12.75"/>
  <cols>
    <col min="1" max="1" width="29.875" style="0" customWidth="1"/>
    <col min="2" max="2" width="13.25390625" style="0" customWidth="1"/>
    <col min="3" max="3" width="12.75390625" style="0" customWidth="1"/>
    <col min="4" max="4" width="13.00390625" style="0" customWidth="1"/>
    <col min="5" max="5" width="11.625" style="0" customWidth="1"/>
    <col min="6" max="6" width="12.125" style="0" customWidth="1"/>
    <col min="7" max="7" width="11.75390625" style="0" customWidth="1"/>
    <col min="8" max="8" width="11.875" style="0" customWidth="1"/>
    <col min="9" max="9" width="12.25390625" style="0" customWidth="1"/>
    <col min="10" max="10" width="11.75390625" style="0" customWidth="1"/>
    <col min="11" max="11" width="1.875" style="0" customWidth="1"/>
    <col min="12" max="12" width="10.125" style="0" customWidth="1"/>
  </cols>
  <sheetData>
    <row r="2" spans="1:10" ht="22.5" customHeight="1">
      <c r="A2" s="86" t="s">
        <v>72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4"/>
      <c r="B4" s="5"/>
      <c r="C4" s="5"/>
      <c r="D4" s="5"/>
      <c r="E4" s="5"/>
      <c r="F4" s="5"/>
      <c r="G4" s="5"/>
      <c r="H4" s="5"/>
      <c r="I4" s="5"/>
      <c r="J4" s="61" t="s">
        <v>56</v>
      </c>
    </row>
    <row r="5" spans="1:12" ht="19.5" customHeight="1">
      <c r="A5" s="93" t="s">
        <v>34</v>
      </c>
      <c r="B5" s="89" t="s">
        <v>29</v>
      </c>
      <c r="C5" s="89" t="s">
        <v>30</v>
      </c>
      <c r="D5" s="91" t="s">
        <v>31</v>
      </c>
      <c r="E5" s="87" t="s">
        <v>32</v>
      </c>
      <c r="F5" s="87"/>
      <c r="G5" s="87"/>
      <c r="H5" s="87" t="s">
        <v>33</v>
      </c>
      <c r="I5" s="87"/>
      <c r="J5" s="88"/>
      <c r="K5" s="3"/>
      <c r="L5" s="3"/>
    </row>
    <row r="6" spans="1:12" ht="19.5" customHeight="1" thickBot="1">
      <c r="A6" s="94"/>
      <c r="B6" s="90"/>
      <c r="C6" s="90"/>
      <c r="D6" s="92"/>
      <c r="E6" s="62" t="s">
        <v>74</v>
      </c>
      <c r="F6" s="62" t="s">
        <v>35</v>
      </c>
      <c r="G6" s="62" t="s">
        <v>75</v>
      </c>
      <c r="H6" s="62" t="s">
        <v>74</v>
      </c>
      <c r="I6" s="62" t="s">
        <v>35</v>
      </c>
      <c r="J6" s="63" t="s">
        <v>75</v>
      </c>
      <c r="K6" s="3"/>
      <c r="L6" s="3"/>
    </row>
    <row r="7" spans="1:12" ht="19.5" customHeight="1">
      <c r="A7" s="57" t="s">
        <v>68</v>
      </c>
      <c r="B7" s="64">
        <v>2069864.27</v>
      </c>
      <c r="C7" s="64">
        <v>2153218.69</v>
      </c>
      <c r="D7" s="64">
        <f aca="true" t="shared" si="0" ref="D7:D40">C7-B7</f>
        <v>83354.41999999993</v>
      </c>
      <c r="E7" s="64">
        <v>83960</v>
      </c>
      <c r="F7" s="64">
        <v>40000</v>
      </c>
      <c r="G7" s="64">
        <f aca="true" t="shared" si="1" ref="G7:G40">E7+F7</f>
        <v>123960</v>
      </c>
      <c r="H7" s="64">
        <v>20377.48</v>
      </c>
      <c r="I7" s="64">
        <v>43354.42</v>
      </c>
      <c r="J7" s="65">
        <f aca="true" t="shared" si="2" ref="J7:J40">H7+I7</f>
        <v>63731.899999999994</v>
      </c>
      <c r="K7" s="3"/>
      <c r="L7" s="3"/>
    </row>
    <row r="8" spans="1:12" ht="19.5" customHeight="1">
      <c r="A8" s="58" t="s">
        <v>58</v>
      </c>
      <c r="B8" s="64">
        <v>1627722.72</v>
      </c>
      <c r="C8" s="64">
        <v>1927159</v>
      </c>
      <c r="D8" s="64">
        <f t="shared" si="0"/>
        <v>299436.28</v>
      </c>
      <c r="E8" s="64">
        <v>33859</v>
      </c>
      <c r="F8" s="64">
        <v>236141</v>
      </c>
      <c r="G8" s="64">
        <f>E8+F8</f>
        <v>270000</v>
      </c>
      <c r="H8" s="64">
        <v>366145.89</v>
      </c>
      <c r="I8" s="64">
        <v>63295</v>
      </c>
      <c r="J8" s="65">
        <f t="shared" si="2"/>
        <v>429440.89</v>
      </c>
      <c r="K8" s="3"/>
      <c r="L8" s="16"/>
    </row>
    <row r="9" spans="1:12" ht="19.5" customHeight="1">
      <c r="A9" s="58" t="s">
        <v>1</v>
      </c>
      <c r="B9" s="64">
        <v>883003.91</v>
      </c>
      <c r="C9" s="64">
        <v>920268.54</v>
      </c>
      <c r="D9" s="64">
        <f>C9-B9</f>
        <v>37264.630000000005</v>
      </c>
      <c r="E9" s="64">
        <v>182298</v>
      </c>
      <c r="F9" s="64">
        <v>17702</v>
      </c>
      <c r="G9" s="64">
        <f t="shared" si="1"/>
        <v>200000</v>
      </c>
      <c r="H9" s="64">
        <v>63424</v>
      </c>
      <c r="I9" s="64">
        <v>19563</v>
      </c>
      <c r="J9" s="65">
        <f t="shared" si="2"/>
        <v>82987</v>
      </c>
      <c r="K9" s="3"/>
      <c r="L9" s="16"/>
    </row>
    <row r="10" spans="1:12" ht="19.5" customHeight="1">
      <c r="A10" s="58" t="s">
        <v>2</v>
      </c>
      <c r="B10" s="64">
        <v>2287051.6</v>
      </c>
      <c r="C10" s="64">
        <v>2585635.59</v>
      </c>
      <c r="D10" s="64">
        <f t="shared" si="0"/>
        <v>298583.98999999976</v>
      </c>
      <c r="E10" s="64">
        <v>606028</v>
      </c>
      <c r="F10" s="64">
        <v>93972</v>
      </c>
      <c r="G10" s="64">
        <f t="shared" si="1"/>
        <v>700000</v>
      </c>
      <c r="H10" s="64">
        <v>438175.27</v>
      </c>
      <c r="I10" s="64">
        <v>204612</v>
      </c>
      <c r="J10" s="65">
        <f t="shared" si="2"/>
        <v>642787.27</v>
      </c>
      <c r="K10" s="3"/>
      <c r="L10" s="16"/>
    </row>
    <row r="11" spans="1:12" ht="19.5" customHeight="1">
      <c r="A11" s="58" t="s">
        <v>59</v>
      </c>
      <c r="B11" s="64">
        <v>803803.44</v>
      </c>
      <c r="C11" s="64">
        <v>1040900.24</v>
      </c>
      <c r="D11" s="64">
        <f t="shared" si="0"/>
        <v>237096.80000000005</v>
      </c>
      <c r="E11" s="64">
        <v>55020</v>
      </c>
      <c r="F11" s="64">
        <v>180000</v>
      </c>
      <c r="G11" s="64">
        <f t="shared" si="1"/>
        <v>235020</v>
      </c>
      <c r="H11" s="64">
        <v>1403206</v>
      </c>
      <c r="I11" s="64">
        <v>57097</v>
      </c>
      <c r="J11" s="65">
        <f t="shared" si="2"/>
        <v>1460303</v>
      </c>
      <c r="K11" s="3"/>
      <c r="L11" s="16"/>
    </row>
    <row r="12" spans="1:12" ht="19.5" customHeight="1">
      <c r="A12" s="58" t="s">
        <v>63</v>
      </c>
      <c r="B12" s="64">
        <v>594153.11</v>
      </c>
      <c r="C12" s="64">
        <v>888550.82</v>
      </c>
      <c r="D12" s="64">
        <f t="shared" si="0"/>
        <v>294397.70999999996</v>
      </c>
      <c r="E12" s="64">
        <v>186078</v>
      </c>
      <c r="F12" s="64">
        <v>213922</v>
      </c>
      <c r="G12" s="64">
        <f t="shared" si="1"/>
        <v>400000</v>
      </c>
      <c r="H12" s="64">
        <v>352808.82</v>
      </c>
      <c r="I12" s="64">
        <v>80475.71</v>
      </c>
      <c r="J12" s="65">
        <f t="shared" si="2"/>
        <v>433284.53</v>
      </c>
      <c r="K12" s="3"/>
      <c r="L12" s="16"/>
    </row>
    <row r="13" spans="1:12" ht="19.5" customHeight="1">
      <c r="A13" s="58" t="s">
        <v>3</v>
      </c>
      <c r="B13" s="64">
        <v>201268.33</v>
      </c>
      <c r="C13" s="64">
        <v>524807.43</v>
      </c>
      <c r="D13" s="64">
        <f>C13-B13</f>
        <v>323539.1000000001</v>
      </c>
      <c r="E13" s="64">
        <v>315780</v>
      </c>
      <c r="F13" s="64">
        <v>200000</v>
      </c>
      <c r="G13" s="64">
        <f>E13+F13</f>
        <v>515780</v>
      </c>
      <c r="H13" s="64">
        <v>439981</v>
      </c>
      <c r="I13" s="64">
        <v>123539</v>
      </c>
      <c r="J13" s="65">
        <f>H13+I13</f>
        <v>563520</v>
      </c>
      <c r="K13" s="3"/>
      <c r="L13" s="16"/>
    </row>
    <row r="14" spans="1:12" ht="19.5" customHeight="1">
      <c r="A14" s="59" t="s">
        <v>62</v>
      </c>
      <c r="B14" s="66">
        <v>1998459.57</v>
      </c>
      <c r="C14" s="66">
        <v>2288041.04</v>
      </c>
      <c r="D14" s="64">
        <f t="shared" si="0"/>
        <v>289581.47</v>
      </c>
      <c r="E14" s="66">
        <v>266043</v>
      </c>
      <c r="F14" s="66">
        <v>0</v>
      </c>
      <c r="G14" s="66">
        <f t="shared" si="1"/>
        <v>266043</v>
      </c>
      <c r="H14" s="66">
        <v>60273</v>
      </c>
      <c r="I14" s="66">
        <v>289581</v>
      </c>
      <c r="J14" s="67">
        <f t="shared" si="2"/>
        <v>349854</v>
      </c>
      <c r="K14" s="3"/>
      <c r="L14" s="16"/>
    </row>
    <row r="15" spans="1:12" ht="19.5" customHeight="1">
      <c r="A15" s="58" t="s">
        <v>70</v>
      </c>
      <c r="B15" s="64">
        <v>697969.08</v>
      </c>
      <c r="C15" s="64">
        <v>992654</v>
      </c>
      <c r="D15" s="64">
        <f t="shared" si="0"/>
        <v>294684.92000000004</v>
      </c>
      <c r="E15" s="64">
        <v>158106</v>
      </c>
      <c r="F15" s="64">
        <v>141894</v>
      </c>
      <c r="G15" s="64">
        <f t="shared" si="1"/>
        <v>300000</v>
      </c>
      <c r="H15" s="64">
        <v>136145.98</v>
      </c>
      <c r="I15" s="64">
        <v>152790.92</v>
      </c>
      <c r="J15" s="65">
        <f t="shared" si="2"/>
        <v>288936.9</v>
      </c>
      <c r="K15" s="3"/>
      <c r="L15" s="16"/>
    </row>
    <row r="16" spans="1:12" ht="19.5" customHeight="1">
      <c r="A16" s="58" t="s">
        <v>61</v>
      </c>
      <c r="B16" s="64">
        <v>460809.76</v>
      </c>
      <c r="C16" s="64">
        <v>647036.82</v>
      </c>
      <c r="D16" s="64">
        <f t="shared" si="0"/>
        <v>186227.05999999994</v>
      </c>
      <c r="E16" s="64">
        <v>78299</v>
      </c>
      <c r="F16" s="64">
        <v>140000</v>
      </c>
      <c r="G16" s="64">
        <f t="shared" si="1"/>
        <v>218299</v>
      </c>
      <c r="H16" s="64">
        <v>638152</v>
      </c>
      <c r="I16" s="64">
        <v>46227</v>
      </c>
      <c r="J16" s="65">
        <f t="shared" si="2"/>
        <v>684379</v>
      </c>
      <c r="K16" s="3"/>
      <c r="L16" s="16"/>
    </row>
    <row r="17" spans="1:12" ht="19.5" customHeight="1">
      <c r="A17" s="58" t="s">
        <v>5</v>
      </c>
      <c r="B17" s="64">
        <v>696271.48</v>
      </c>
      <c r="C17" s="64">
        <v>947851.18</v>
      </c>
      <c r="D17" s="64">
        <f t="shared" si="0"/>
        <v>251579.70000000007</v>
      </c>
      <c r="E17" s="64">
        <v>66053</v>
      </c>
      <c r="F17" s="64">
        <v>130000</v>
      </c>
      <c r="G17" s="64">
        <f t="shared" si="1"/>
        <v>196053</v>
      </c>
      <c r="H17" s="64">
        <v>130896.95</v>
      </c>
      <c r="I17" s="64">
        <v>121579.7</v>
      </c>
      <c r="J17" s="65">
        <f t="shared" si="2"/>
        <v>252476.65</v>
      </c>
      <c r="K17" s="3"/>
      <c r="L17" s="16"/>
    </row>
    <row r="18" spans="1:12" ht="19.5" customHeight="1">
      <c r="A18" s="58" t="s">
        <v>6</v>
      </c>
      <c r="B18" s="64">
        <v>1290214.54</v>
      </c>
      <c r="C18" s="64">
        <v>1561330.91</v>
      </c>
      <c r="D18" s="64">
        <f t="shared" si="0"/>
        <v>271116.3699999999</v>
      </c>
      <c r="E18" s="64">
        <v>554531</v>
      </c>
      <c r="F18" s="64">
        <v>71000</v>
      </c>
      <c r="G18" s="64">
        <f t="shared" si="1"/>
        <v>625531</v>
      </c>
      <c r="H18" s="64">
        <v>664452</v>
      </c>
      <c r="I18" s="64">
        <v>200116</v>
      </c>
      <c r="J18" s="65">
        <f t="shared" si="2"/>
        <v>864568</v>
      </c>
      <c r="K18" s="3"/>
      <c r="L18" s="16"/>
    </row>
    <row r="19" spans="1:12" ht="19.5" customHeight="1">
      <c r="A19" s="58" t="s">
        <v>7</v>
      </c>
      <c r="B19" s="64">
        <v>1136494.37</v>
      </c>
      <c r="C19" s="64">
        <v>1361755.55</v>
      </c>
      <c r="D19" s="64">
        <f t="shared" si="0"/>
        <v>225261.17999999993</v>
      </c>
      <c r="E19" s="64">
        <v>11029</v>
      </c>
      <c r="F19" s="64">
        <v>180209</v>
      </c>
      <c r="G19" s="64">
        <f t="shared" si="1"/>
        <v>191238</v>
      </c>
      <c r="H19" s="64">
        <v>34527</v>
      </c>
      <c r="I19" s="64">
        <v>45052</v>
      </c>
      <c r="J19" s="65">
        <f t="shared" si="2"/>
        <v>79579</v>
      </c>
      <c r="K19" s="3"/>
      <c r="L19" s="16"/>
    </row>
    <row r="20" spans="1:12" ht="19.5" customHeight="1">
      <c r="A20" s="58" t="s">
        <v>8</v>
      </c>
      <c r="B20" s="64">
        <v>788922.92</v>
      </c>
      <c r="C20" s="64">
        <v>1049551.75</v>
      </c>
      <c r="D20" s="64">
        <f t="shared" si="0"/>
        <v>260628.82999999996</v>
      </c>
      <c r="E20" s="64">
        <v>346260</v>
      </c>
      <c r="F20" s="64">
        <v>52000</v>
      </c>
      <c r="G20" s="64">
        <f t="shared" si="1"/>
        <v>398260</v>
      </c>
      <c r="H20" s="64">
        <v>474583</v>
      </c>
      <c r="I20" s="64">
        <v>208629</v>
      </c>
      <c r="J20" s="65">
        <f t="shared" si="2"/>
        <v>683212</v>
      </c>
      <c r="K20" s="3"/>
      <c r="L20" s="16"/>
    </row>
    <row r="21" spans="1:12" ht="19.5" customHeight="1">
      <c r="A21" s="58" t="s">
        <v>64</v>
      </c>
      <c r="B21" s="64">
        <v>528369.58</v>
      </c>
      <c r="C21" s="64">
        <v>759230.8</v>
      </c>
      <c r="D21" s="64">
        <f t="shared" si="0"/>
        <v>230861.2200000001</v>
      </c>
      <c r="E21" s="64">
        <v>497926</v>
      </c>
      <c r="F21" s="66">
        <v>184500</v>
      </c>
      <c r="G21" s="66">
        <f t="shared" si="1"/>
        <v>682426</v>
      </c>
      <c r="H21" s="66">
        <v>731596</v>
      </c>
      <c r="I21" s="66">
        <v>46361</v>
      </c>
      <c r="J21" s="65">
        <f t="shared" si="2"/>
        <v>777957</v>
      </c>
      <c r="K21" s="3"/>
      <c r="L21" s="16"/>
    </row>
    <row r="22" spans="1:12" ht="19.5" customHeight="1">
      <c r="A22" s="58" t="s">
        <v>65</v>
      </c>
      <c r="B22" s="64">
        <v>124855.15</v>
      </c>
      <c r="C22" s="64">
        <v>206945</v>
      </c>
      <c r="D22" s="64">
        <f t="shared" si="0"/>
        <v>82089.85</v>
      </c>
      <c r="E22" s="64">
        <v>50368</v>
      </c>
      <c r="F22" s="64">
        <v>29630</v>
      </c>
      <c r="G22" s="64">
        <f t="shared" si="1"/>
        <v>79998</v>
      </c>
      <c r="H22" s="64">
        <v>39976</v>
      </c>
      <c r="I22" s="64">
        <v>52460</v>
      </c>
      <c r="J22" s="65">
        <f t="shared" si="2"/>
        <v>92436</v>
      </c>
      <c r="K22" s="3"/>
      <c r="L22" s="16"/>
    </row>
    <row r="23" spans="1:12" ht="19.5" customHeight="1">
      <c r="A23" s="58" t="s">
        <v>10</v>
      </c>
      <c r="B23" s="64">
        <v>45157.8</v>
      </c>
      <c r="C23" s="64">
        <v>77830</v>
      </c>
      <c r="D23" s="64">
        <f t="shared" si="0"/>
        <v>32672.199999999997</v>
      </c>
      <c r="E23" s="64">
        <v>4775</v>
      </c>
      <c r="F23" s="64">
        <v>26125</v>
      </c>
      <c r="G23" s="64">
        <f t="shared" si="1"/>
        <v>30900</v>
      </c>
      <c r="H23" s="64">
        <v>4805</v>
      </c>
      <c r="I23" s="64">
        <v>6547</v>
      </c>
      <c r="J23" s="65">
        <f t="shared" si="2"/>
        <v>11352</v>
      </c>
      <c r="K23" s="3"/>
      <c r="L23" s="16"/>
    </row>
    <row r="24" spans="1:12" ht="19.5" customHeight="1">
      <c r="A24" s="59" t="s">
        <v>17</v>
      </c>
      <c r="B24" s="66">
        <v>59877</v>
      </c>
      <c r="C24" s="66">
        <v>75813</v>
      </c>
      <c r="D24" s="66">
        <f>C24-B24</f>
        <v>15936</v>
      </c>
      <c r="E24" s="66">
        <v>15000</v>
      </c>
      <c r="F24" s="66">
        <v>10000</v>
      </c>
      <c r="G24" s="66">
        <f t="shared" si="1"/>
        <v>25000</v>
      </c>
      <c r="H24" s="66">
        <v>16678</v>
      </c>
      <c r="I24" s="66">
        <v>5936</v>
      </c>
      <c r="J24" s="67">
        <f>H24+I24</f>
        <v>22614</v>
      </c>
      <c r="K24" s="3"/>
      <c r="L24" s="16"/>
    </row>
    <row r="25" spans="1:12" ht="19.5" customHeight="1">
      <c r="A25" s="59" t="s">
        <v>26</v>
      </c>
      <c r="B25" s="66">
        <v>1944</v>
      </c>
      <c r="C25" s="66">
        <v>84413.6</v>
      </c>
      <c r="D25" s="66">
        <f t="shared" si="0"/>
        <v>82469.6</v>
      </c>
      <c r="E25" s="66">
        <v>45484</v>
      </c>
      <c r="F25" s="66">
        <v>53000</v>
      </c>
      <c r="G25" s="66">
        <f t="shared" si="1"/>
        <v>98484</v>
      </c>
      <c r="H25" s="66">
        <v>100333</v>
      </c>
      <c r="I25" s="66">
        <v>29470</v>
      </c>
      <c r="J25" s="67">
        <f t="shared" si="2"/>
        <v>129803</v>
      </c>
      <c r="K25" s="3"/>
      <c r="L25" s="16"/>
    </row>
    <row r="26" spans="1:12" ht="19.5" customHeight="1">
      <c r="A26" s="58" t="s">
        <v>11</v>
      </c>
      <c r="B26" s="64">
        <v>3443.54</v>
      </c>
      <c r="C26" s="64">
        <v>21169</v>
      </c>
      <c r="D26" s="66">
        <f t="shared" si="0"/>
        <v>17725.46</v>
      </c>
      <c r="E26" s="64">
        <v>20990</v>
      </c>
      <c r="F26" s="64">
        <v>14000</v>
      </c>
      <c r="G26" s="66">
        <f t="shared" si="1"/>
        <v>34990</v>
      </c>
      <c r="H26" s="64">
        <v>87299</v>
      </c>
      <c r="I26" s="64">
        <v>3725</v>
      </c>
      <c r="J26" s="67">
        <f t="shared" si="2"/>
        <v>91024</v>
      </c>
      <c r="K26" s="3"/>
      <c r="L26" s="16"/>
    </row>
    <row r="27" spans="1:12" ht="19.5" customHeight="1">
      <c r="A27" s="58" t="s">
        <v>27</v>
      </c>
      <c r="B27" s="64">
        <v>6970</v>
      </c>
      <c r="C27" s="64">
        <v>65021</v>
      </c>
      <c r="D27" s="66">
        <f t="shared" si="0"/>
        <v>58051</v>
      </c>
      <c r="E27" s="64">
        <v>119027</v>
      </c>
      <c r="F27" s="64">
        <v>30000</v>
      </c>
      <c r="G27" s="66">
        <f t="shared" si="1"/>
        <v>149027</v>
      </c>
      <c r="H27" s="64">
        <v>187811</v>
      </c>
      <c r="I27" s="64">
        <v>28051</v>
      </c>
      <c r="J27" s="67">
        <f t="shared" si="2"/>
        <v>215862</v>
      </c>
      <c r="K27" s="3"/>
      <c r="L27" s="16"/>
    </row>
    <row r="28" spans="1:12" ht="19.5" customHeight="1">
      <c r="A28" s="58" t="s">
        <v>28</v>
      </c>
      <c r="B28" s="64">
        <v>195374.4</v>
      </c>
      <c r="C28" s="64">
        <v>259509</v>
      </c>
      <c r="D28" s="66">
        <f t="shared" si="0"/>
        <v>64134.600000000006</v>
      </c>
      <c r="E28" s="64">
        <v>16852</v>
      </c>
      <c r="F28" s="64">
        <v>51000</v>
      </c>
      <c r="G28" s="66">
        <f t="shared" si="1"/>
        <v>67852</v>
      </c>
      <c r="H28" s="64">
        <v>158242</v>
      </c>
      <c r="I28" s="64">
        <v>13135</v>
      </c>
      <c r="J28" s="67">
        <f t="shared" si="2"/>
        <v>171377</v>
      </c>
      <c r="K28" s="3"/>
      <c r="L28" s="16"/>
    </row>
    <row r="29" spans="1:12" ht="19.5" customHeight="1">
      <c r="A29" s="59" t="s">
        <v>12</v>
      </c>
      <c r="B29" s="66">
        <v>65699</v>
      </c>
      <c r="C29" s="66">
        <v>81090</v>
      </c>
      <c r="D29" s="66">
        <f>C29-B29</f>
        <v>15391</v>
      </c>
      <c r="E29" s="66">
        <v>49000</v>
      </c>
      <c r="F29" s="66">
        <v>1000</v>
      </c>
      <c r="G29" s="66">
        <f t="shared" si="1"/>
        <v>50000</v>
      </c>
      <c r="H29" s="66">
        <v>40517</v>
      </c>
      <c r="I29" s="66">
        <v>14391</v>
      </c>
      <c r="J29" s="67">
        <f t="shared" si="2"/>
        <v>54908</v>
      </c>
      <c r="K29" s="3"/>
      <c r="L29" s="16"/>
    </row>
    <row r="30" spans="1:12" ht="19.5" customHeight="1">
      <c r="A30" s="58" t="s">
        <v>18</v>
      </c>
      <c r="B30" s="64">
        <v>42183.6</v>
      </c>
      <c r="C30" s="64">
        <v>85664</v>
      </c>
      <c r="D30" s="66">
        <f t="shared" si="0"/>
        <v>43480.4</v>
      </c>
      <c r="E30" s="64">
        <v>73000</v>
      </c>
      <c r="F30" s="64">
        <v>2000</v>
      </c>
      <c r="G30" s="66">
        <f t="shared" si="1"/>
        <v>75000</v>
      </c>
      <c r="H30" s="64">
        <v>13730</v>
      </c>
      <c r="I30" s="64">
        <v>41480</v>
      </c>
      <c r="J30" s="67">
        <f t="shared" si="2"/>
        <v>55210</v>
      </c>
      <c r="K30" s="3"/>
      <c r="L30" s="16"/>
    </row>
    <row r="31" spans="1:12" ht="19.5" customHeight="1">
      <c r="A31" s="59" t="s">
        <v>66</v>
      </c>
      <c r="B31" s="66">
        <v>55532</v>
      </c>
      <c r="C31" s="66">
        <v>82680.5</v>
      </c>
      <c r="D31" s="66">
        <f t="shared" si="0"/>
        <v>27148.5</v>
      </c>
      <c r="E31" s="66">
        <v>21740</v>
      </c>
      <c r="F31" s="66">
        <v>20000</v>
      </c>
      <c r="G31" s="66">
        <f t="shared" si="1"/>
        <v>41740</v>
      </c>
      <c r="H31" s="66">
        <v>64179</v>
      </c>
      <c r="I31" s="66">
        <v>7149</v>
      </c>
      <c r="J31" s="67">
        <f t="shared" si="2"/>
        <v>71328</v>
      </c>
      <c r="K31" s="3"/>
      <c r="L31" s="16"/>
    </row>
    <row r="32" spans="1:12" ht="19.5" customHeight="1">
      <c r="A32" s="58" t="s">
        <v>19</v>
      </c>
      <c r="B32" s="64">
        <v>7510</v>
      </c>
      <c r="C32" s="64">
        <v>13763</v>
      </c>
      <c r="D32" s="66">
        <f t="shared" si="0"/>
        <v>6253</v>
      </c>
      <c r="E32" s="64">
        <v>37784</v>
      </c>
      <c r="F32" s="64">
        <v>5000</v>
      </c>
      <c r="G32" s="66">
        <f t="shared" si="1"/>
        <v>42784</v>
      </c>
      <c r="H32" s="64">
        <v>22630</v>
      </c>
      <c r="I32" s="64">
        <v>1253</v>
      </c>
      <c r="J32" s="67">
        <f t="shared" si="2"/>
        <v>23883</v>
      </c>
      <c r="K32" s="3"/>
      <c r="L32" s="16"/>
    </row>
    <row r="33" spans="1:12" ht="19.5" customHeight="1">
      <c r="A33" s="58" t="s">
        <v>20</v>
      </c>
      <c r="B33" s="64">
        <v>10936</v>
      </c>
      <c r="C33" s="64">
        <v>57844</v>
      </c>
      <c r="D33" s="66">
        <f t="shared" si="0"/>
        <v>46908</v>
      </c>
      <c r="E33" s="64">
        <v>39700</v>
      </c>
      <c r="F33" s="64">
        <v>23000</v>
      </c>
      <c r="G33" s="66">
        <f t="shared" si="1"/>
        <v>62700</v>
      </c>
      <c r="H33" s="64">
        <v>16663</v>
      </c>
      <c r="I33" s="64">
        <v>23908</v>
      </c>
      <c r="J33" s="67">
        <f t="shared" si="2"/>
        <v>40571</v>
      </c>
      <c r="K33" s="3"/>
      <c r="L33" s="16"/>
    </row>
    <row r="34" spans="1:12" ht="19.5" customHeight="1">
      <c r="A34" s="58" t="s">
        <v>13</v>
      </c>
      <c r="B34" s="64">
        <v>307595</v>
      </c>
      <c r="C34" s="64">
        <v>479760</v>
      </c>
      <c r="D34" s="66">
        <f t="shared" si="0"/>
        <v>172165</v>
      </c>
      <c r="E34" s="64">
        <v>0</v>
      </c>
      <c r="F34" s="64">
        <v>137700</v>
      </c>
      <c r="G34" s="66">
        <f t="shared" si="1"/>
        <v>137700</v>
      </c>
      <c r="H34" s="64">
        <v>27721</v>
      </c>
      <c r="I34" s="64">
        <v>34465</v>
      </c>
      <c r="J34" s="67">
        <f t="shared" si="2"/>
        <v>62186</v>
      </c>
      <c r="K34" s="3"/>
      <c r="L34" s="16"/>
    </row>
    <row r="35" spans="1:12" ht="19.5" customHeight="1">
      <c r="A35" s="58" t="s">
        <v>21</v>
      </c>
      <c r="B35" s="64">
        <v>4176</v>
      </c>
      <c r="C35" s="64">
        <v>15776</v>
      </c>
      <c r="D35" s="66">
        <f t="shared" si="0"/>
        <v>11600</v>
      </c>
      <c r="E35" s="64">
        <v>17000</v>
      </c>
      <c r="F35" s="64">
        <v>1000</v>
      </c>
      <c r="G35" s="66">
        <f t="shared" si="1"/>
        <v>18000</v>
      </c>
      <c r="H35" s="64">
        <v>27376</v>
      </c>
      <c r="I35" s="64">
        <v>10600</v>
      </c>
      <c r="J35" s="67">
        <f t="shared" si="2"/>
        <v>37976</v>
      </c>
      <c r="K35" s="3"/>
      <c r="L35" s="16"/>
    </row>
    <row r="36" spans="1:12" ht="19.5" customHeight="1">
      <c r="A36" s="58" t="s">
        <v>14</v>
      </c>
      <c r="B36" s="64">
        <v>151577.52</v>
      </c>
      <c r="C36" s="64">
        <v>310355</v>
      </c>
      <c r="D36" s="66">
        <f t="shared" si="0"/>
        <v>158777.48</v>
      </c>
      <c r="E36" s="64">
        <v>207981</v>
      </c>
      <c r="F36" s="64">
        <v>80000</v>
      </c>
      <c r="G36" s="66">
        <f t="shared" si="1"/>
        <v>287981</v>
      </c>
      <c r="H36" s="64">
        <v>103455</v>
      </c>
      <c r="I36" s="64">
        <v>78777</v>
      </c>
      <c r="J36" s="67">
        <f t="shared" si="2"/>
        <v>182232</v>
      </c>
      <c r="K36" s="3"/>
      <c r="L36" s="16"/>
    </row>
    <row r="37" spans="1:12" ht="19.5" customHeight="1">
      <c r="A37" s="58" t="s">
        <v>15</v>
      </c>
      <c r="B37" s="64">
        <v>152016</v>
      </c>
      <c r="C37" s="64">
        <v>414974</v>
      </c>
      <c r="D37" s="66">
        <f t="shared" si="0"/>
        <v>262958</v>
      </c>
      <c r="E37" s="64">
        <v>373400</v>
      </c>
      <c r="F37" s="64">
        <v>130000</v>
      </c>
      <c r="G37" s="66">
        <f t="shared" si="1"/>
        <v>503400</v>
      </c>
      <c r="H37" s="64">
        <v>200893</v>
      </c>
      <c r="I37" s="64">
        <v>132958</v>
      </c>
      <c r="J37" s="67">
        <f t="shared" si="2"/>
        <v>333851</v>
      </c>
      <c r="K37" s="3"/>
      <c r="L37" s="16"/>
    </row>
    <row r="38" spans="1:12" ht="19.5" customHeight="1">
      <c r="A38" s="58" t="s">
        <v>22</v>
      </c>
      <c r="B38" s="64">
        <v>42182</v>
      </c>
      <c r="C38" s="64">
        <v>87452</v>
      </c>
      <c r="D38" s="66">
        <f t="shared" si="0"/>
        <v>45270</v>
      </c>
      <c r="E38" s="64">
        <v>28700</v>
      </c>
      <c r="F38" s="64">
        <v>36000</v>
      </c>
      <c r="G38" s="66">
        <f t="shared" si="1"/>
        <v>64700</v>
      </c>
      <c r="H38" s="64">
        <v>11801</v>
      </c>
      <c r="I38" s="64">
        <v>9270</v>
      </c>
      <c r="J38" s="67">
        <f t="shared" si="2"/>
        <v>21071</v>
      </c>
      <c r="K38" s="3"/>
      <c r="L38" s="16"/>
    </row>
    <row r="39" spans="1:15" ht="19.5" customHeight="1">
      <c r="A39" s="58" t="s">
        <v>23</v>
      </c>
      <c r="B39" s="64">
        <v>111001.5</v>
      </c>
      <c r="C39" s="64">
        <v>188521</v>
      </c>
      <c r="D39" s="66">
        <f t="shared" si="0"/>
        <v>77519.5</v>
      </c>
      <c r="E39" s="64">
        <v>45500</v>
      </c>
      <c r="F39" s="64">
        <v>62000</v>
      </c>
      <c r="G39" s="66">
        <f t="shared" si="1"/>
        <v>107500</v>
      </c>
      <c r="H39" s="64">
        <v>30225</v>
      </c>
      <c r="I39" s="64">
        <v>15520</v>
      </c>
      <c r="J39" s="67">
        <f t="shared" si="2"/>
        <v>45745</v>
      </c>
      <c r="K39" s="3"/>
      <c r="L39" s="16"/>
      <c r="O39" t="s">
        <v>69</v>
      </c>
    </row>
    <row r="40" spans="1:12" ht="19.5" customHeight="1" thickBot="1">
      <c r="A40" s="60" t="s">
        <v>24</v>
      </c>
      <c r="B40" s="68">
        <v>10719</v>
      </c>
      <c r="C40" s="68">
        <v>38869</v>
      </c>
      <c r="D40" s="66">
        <f t="shared" si="0"/>
        <v>28150</v>
      </c>
      <c r="E40" s="68">
        <v>57428</v>
      </c>
      <c r="F40" s="68">
        <v>10000</v>
      </c>
      <c r="G40" s="66">
        <f t="shared" si="1"/>
        <v>67428</v>
      </c>
      <c r="H40" s="68">
        <v>24149</v>
      </c>
      <c r="I40" s="68">
        <v>18150</v>
      </c>
      <c r="J40" s="67">
        <f t="shared" si="2"/>
        <v>42299</v>
      </c>
      <c r="K40" s="3"/>
      <c r="L40" s="16"/>
    </row>
    <row r="41" spans="1:12" ht="19.5" customHeight="1" thickBot="1">
      <c r="A41" s="71" t="s">
        <v>57</v>
      </c>
      <c r="B41" s="69">
        <f aca="true" t="shared" si="3" ref="B41:J41">SUM(B7:B40)</f>
        <v>17463128.19</v>
      </c>
      <c r="C41" s="69">
        <f t="shared" si="3"/>
        <v>22295441.460000005</v>
      </c>
      <c r="D41" s="69">
        <f t="shared" si="3"/>
        <v>4832313.270000001</v>
      </c>
      <c r="E41" s="69">
        <f t="shared" si="3"/>
        <v>4664999</v>
      </c>
      <c r="F41" s="69">
        <f t="shared" si="3"/>
        <v>2602795</v>
      </c>
      <c r="G41" s="69">
        <f t="shared" si="3"/>
        <v>7267794</v>
      </c>
      <c r="H41" s="69">
        <f t="shared" si="3"/>
        <v>7133227.390000001</v>
      </c>
      <c r="I41" s="69">
        <f t="shared" si="3"/>
        <v>2229517.75</v>
      </c>
      <c r="J41" s="70">
        <f t="shared" si="3"/>
        <v>9362745.14</v>
      </c>
      <c r="K41" s="3"/>
      <c r="L41" s="16"/>
    </row>
    <row r="42" spans="1:12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9.5" customHeight="1">
      <c r="A43" s="17" t="s">
        <v>76</v>
      </c>
      <c r="B43" s="17"/>
      <c r="C43" s="17"/>
      <c r="D43" s="17"/>
      <c r="E43" s="17"/>
      <c r="F43" s="18"/>
      <c r="G43" s="17"/>
      <c r="H43" s="17"/>
      <c r="I43" s="18"/>
      <c r="J43" s="17"/>
      <c r="K43" s="17"/>
      <c r="L43" s="17"/>
    </row>
    <row r="44" spans="1:12" ht="19.5" customHeight="1">
      <c r="A44" s="2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</sheetData>
  <sheetProtection/>
  <mergeCells count="7">
    <mergeCell ref="A2:J2"/>
    <mergeCell ref="E5:G5"/>
    <mergeCell ref="H5:J5"/>
    <mergeCell ref="B5:B6"/>
    <mergeCell ref="C5:C6"/>
    <mergeCell ref="D5:D6"/>
    <mergeCell ref="A5:A6"/>
  </mergeCells>
  <printOptions horizontalCentered="1"/>
  <pageMargins left="0.41" right="0" top="0.55" bottom="0.7874015748031497" header="0.29" footer="0.31496062992125984"/>
  <pageSetup fitToHeight="1" fitToWidth="1" horizontalDpi="600" verticalDpi="600" orientation="portrait" paperSize="9" scale="6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acer</cp:lastModifiedBy>
  <cp:lastPrinted>2014-03-31T09:16:24Z</cp:lastPrinted>
  <dcterms:created xsi:type="dcterms:W3CDTF">2002-01-29T15:52:09Z</dcterms:created>
  <dcterms:modified xsi:type="dcterms:W3CDTF">2014-08-24T09:27:23Z</dcterms:modified>
  <cp:category/>
  <cp:version/>
  <cp:contentType/>
  <cp:contentStatus/>
</cp:coreProperties>
</file>