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55" windowWidth="11340" windowHeight="6000" tabRatio="602" activeTab="0"/>
  </bookViews>
  <sheets>
    <sheet name="rozdělení ZVH" sheetId="1" r:id="rId1"/>
  </sheets>
  <definedNames>
    <definedName name="_xlnm.Print_Area" localSheetId="0">'rozdělení ZVH'!$A$1:$S$44</definedName>
  </definedNames>
  <calcPr fullCalcOnLoad="1"/>
</workbook>
</file>

<file path=xl/sharedStrings.xml><?xml version="1.0" encoding="utf-8"?>
<sst xmlns="http://schemas.openxmlformats.org/spreadsheetml/2006/main" count="81" uniqueCount="70">
  <si>
    <t>ZŠ Dědina</t>
  </si>
  <si>
    <t>ZŠ Marjánka</t>
  </si>
  <si>
    <t>ZŠ Norbertov</t>
  </si>
  <si>
    <t>MŠ Bubeníčkova</t>
  </si>
  <si>
    <t>MŠ Jílkova</t>
  </si>
  <si>
    <t>MŠ Meziškolská</t>
  </si>
  <si>
    <t>MŠ Sbíhavá</t>
  </si>
  <si>
    <t>MŠ Terronská</t>
  </si>
  <si>
    <t>MŠ Velvarská</t>
  </si>
  <si>
    <t>MŠ Čínská</t>
  </si>
  <si>
    <t>MŠ Motýlek</t>
  </si>
  <si>
    <t>MŠ Na Okraji</t>
  </si>
  <si>
    <t>MŠ Parléřova</t>
  </si>
  <si>
    <t>MŠ Šmolíkova</t>
  </si>
  <si>
    <t>MŠ Vokovická</t>
  </si>
  <si>
    <t>MŠ Volavkova</t>
  </si>
  <si>
    <t>MŠ Waldorfská</t>
  </si>
  <si>
    <t>MŠ Ch. de Gaulla</t>
  </si>
  <si>
    <t>MŠ Juárezova</t>
  </si>
  <si>
    <t>MŠ Libocká</t>
  </si>
  <si>
    <t>Škola</t>
  </si>
  <si>
    <t>příděl</t>
  </si>
  <si>
    <t xml:space="preserve">CELKEM </t>
  </si>
  <si>
    <t>Fakultní MŠ</t>
  </si>
  <si>
    <t>MŠ Na Dlouhém lánu</t>
  </si>
  <si>
    <t>ZŠ a MŠ Bílá</t>
  </si>
  <si>
    <t>Příloha č. 5</t>
  </si>
  <si>
    <t>2020</t>
  </si>
  <si>
    <t>RF %</t>
  </si>
  <si>
    <t>zdroje</t>
  </si>
  <si>
    <t>čerpání</t>
  </si>
  <si>
    <t>stát - rozpočet platy/ platové inventury</t>
  </si>
  <si>
    <t>FO %</t>
  </si>
  <si>
    <t>zapojení RF do prov. příspěvku 2020</t>
  </si>
  <si>
    <t>kontrola %</t>
  </si>
  <si>
    <t>odliv z FO</t>
  </si>
  <si>
    <t>příliv do RF</t>
  </si>
  <si>
    <t>ZŠ a MŠ                    Červený vrch</t>
  </si>
  <si>
    <t>ZŠ a MŠ                         Emy Destinnové</t>
  </si>
  <si>
    <t>ZŠ a MŠ                 Hanspaulka</t>
  </si>
  <si>
    <t>ZŠ a MŠ  J. A. Komenského</t>
  </si>
  <si>
    <t>ZŠ a MŠ                           Na Dlouhém lánu</t>
  </si>
  <si>
    <t>ZŠ a MŠ                                A. Čermáka</t>
  </si>
  <si>
    <t>ZŠ a MŠ                         nám. Svobody 2</t>
  </si>
  <si>
    <t xml:space="preserve">ZŠ a MŠ                              V. Čáslavské </t>
  </si>
  <si>
    <t>ZŠ                                 Petřiny - sever</t>
  </si>
  <si>
    <t>ZŠ                                  Pod Marjánkou</t>
  </si>
  <si>
    <t>ZŠ a MŠ                              T. G. Masaryka</t>
  </si>
  <si>
    <t xml:space="preserve">NÁVRH ŠKOL NA PŘEROZDĚLENÍ ZLEPŠENÉHO VÝSLEDKU HOSPODAŘENÍ </t>
  </si>
  <si>
    <t>NÁVRH ZŘIZOVATELE NA PŘEROZDĚLENÍ ZLEPŠENÉHO VÝSLEDKU HOSPODAŘENÍ PO - ŠKOLSTVÍ</t>
  </si>
  <si>
    <t xml:space="preserve">příděl </t>
  </si>
  <si>
    <t xml:space="preserve">2020 </t>
  </si>
  <si>
    <t xml:space="preserve">Zpracoval: </t>
  </si>
  <si>
    <t>Mgr. L. Soustružník</t>
  </si>
  <si>
    <t>12/19          (SU 413)</t>
  </si>
  <si>
    <t>FO (v tis. Kč)</t>
  </si>
  <si>
    <t>FR  v Kč</t>
  </si>
  <si>
    <t>Náklady             v Kč</t>
  </si>
  <si>
    <t>Výnosy            v Kč</t>
  </si>
  <si>
    <t>Příděl do fondů                   v Kč</t>
  </si>
  <si>
    <r>
      <t xml:space="preserve">Příděl do fondů              </t>
    </r>
    <r>
      <rPr>
        <b/>
        <sz val="8"/>
        <rFont val="Arial CE"/>
        <family val="0"/>
      </rPr>
      <t>v Kč</t>
    </r>
  </si>
  <si>
    <t xml:space="preserve">         Návrh rozdělení zlepšeného výsledku hospodaření za rok 2019 z doplňkové činnosti do fondů odměn a rezerv - školství</t>
  </si>
  <si>
    <r>
      <t xml:space="preserve">12/19          </t>
    </r>
    <r>
      <rPr>
        <b/>
        <sz val="8"/>
        <rFont val="Arial CE"/>
        <family val="0"/>
      </rPr>
      <t>(v Kč)</t>
    </r>
  </si>
  <si>
    <r>
      <t xml:space="preserve">2020            </t>
    </r>
    <r>
      <rPr>
        <b/>
        <sz val="8"/>
        <rFont val="Arial CE"/>
        <family val="0"/>
      </rPr>
      <t>(v Kč)</t>
    </r>
  </si>
  <si>
    <r>
      <t xml:space="preserve">příděl       </t>
    </r>
    <r>
      <rPr>
        <b/>
        <sz val="8"/>
        <rFont val="Arial CE"/>
        <family val="0"/>
      </rPr>
      <t xml:space="preserve"> (v Kč)</t>
    </r>
  </si>
  <si>
    <r>
      <t xml:space="preserve">2020        </t>
    </r>
    <r>
      <rPr>
        <b/>
        <sz val="8"/>
        <rFont val="Arial CE"/>
        <family val="0"/>
      </rPr>
      <t>(v Kč)</t>
    </r>
  </si>
  <si>
    <r>
      <t xml:space="preserve">12/19         </t>
    </r>
    <r>
      <rPr>
        <b/>
        <sz val="8"/>
        <rFont val="Arial CE"/>
        <family val="0"/>
      </rPr>
      <t>(v Kč)</t>
    </r>
  </si>
  <si>
    <r>
      <t>2020</t>
    </r>
    <r>
      <rPr>
        <b/>
        <sz val="8"/>
        <rFont val="Arial CE"/>
        <family val="0"/>
      </rPr>
      <t xml:space="preserve">              (v Kč)</t>
    </r>
  </si>
  <si>
    <r>
      <t xml:space="preserve">příděl        </t>
    </r>
    <r>
      <rPr>
        <b/>
        <sz val="8"/>
        <rFont val="Arial CE"/>
        <family val="0"/>
      </rPr>
      <t>(v Kč)</t>
    </r>
  </si>
  <si>
    <t>kontrolní vazby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</si>
</sst>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đ.&quot;;\-#,##0&quot;đ.&quot;"/>
    <numFmt numFmtId="165" formatCode="#,##0&quot;đ.&quot;;[Red]\-#,##0&quot;đ.&quot;"/>
    <numFmt numFmtId="166" formatCode="#,##0.00&quot;đ.&quot;;\-#,##0.00&quot;đ.&quot;"/>
    <numFmt numFmtId="167" formatCode="#,##0.00&quot;đ.&quot;;[Red]\-#,##0.00&quot;đ.&quot;"/>
    <numFmt numFmtId="168" formatCode="_-* #,##0&quot;đ.&quot;_-;\-* #,##0&quot;đ.&quot;_-;_-* &quot;-&quot;&quot;đ.&quot;_-;_-@_-"/>
    <numFmt numFmtId="169" formatCode="_-* #,##0_đ_._-;\-* #,##0_đ_._-;_-* &quot;-&quot;_đ_._-;_-@_-"/>
    <numFmt numFmtId="170" formatCode="_-* #,##0.00&quot;đ.&quot;_-;\-* #,##0.00&quot;đ.&quot;_-;_-* &quot;-&quot;??&quot;đ.&quot;_-;_-@_-"/>
    <numFmt numFmtId="171" formatCode="_-* #,##0.00_đ_._-;\-* #,##0.00_đ_._-;_-* &quot;-&quot;??_đ_._-;_-@_-"/>
    <numFmt numFmtId="172" formatCode="0.0%"/>
    <numFmt numFmtId="173" formatCode="#,##0\ &quot;Kčs&quot;;\-#,##0\ &quot;Kčs&quot;"/>
    <numFmt numFmtId="174" formatCode="#,##0\ &quot;Kčs&quot;;[Red]\-#,##0\ &quot;Kčs&quot;"/>
    <numFmt numFmtId="175" formatCode="#,##0.00\ &quot;Kčs&quot;;\-#,##0.00\ &quot;Kčs&quot;"/>
    <numFmt numFmtId="176" formatCode="#,##0.00\ &quot;Kčs&quot;;[Red]\-#,##0.00\ &quot;Kčs&quot;"/>
    <numFmt numFmtId="177" formatCode="_-* #,##0\ &quot;Kčs&quot;_-;\-* #,##0\ &quot;Kčs&quot;_-;_-* &quot;-&quot;\ &quot;Kčs&quot;_-;_-@_-"/>
    <numFmt numFmtId="178" formatCode="_-* #,##0\ _K_č_s_-;\-* #,##0\ _K_č_s_-;_-* &quot;-&quot;\ _K_č_s_-;_-@_-"/>
    <numFmt numFmtId="179" formatCode="_-* #,##0.00\ &quot;Kčs&quot;_-;\-* #,##0.00\ &quot;Kčs&quot;_-;_-* &quot;-&quot;??\ &quot;Kčs&quot;_-;_-@_-"/>
    <numFmt numFmtId="180" formatCode="_-* #,##0.00\ _K_č_s_-;\-* #,##0.00\ _K_č_s_-;_-* &quot;-&quot;??\ _K_č_s_-;_-@_-"/>
    <numFmt numFmtId="181" formatCode="#,##0.0"/>
    <numFmt numFmtId="182" formatCode="#,##0.000"/>
    <numFmt numFmtId="183" formatCode="0.0"/>
    <numFmt numFmtId="184" formatCode="0.000"/>
    <numFmt numFmtId="185" formatCode="#,##0_ ;[Red]\-#,##0\ "/>
    <numFmt numFmtId="186" formatCode="#,##0.0000"/>
    <numFmt numFmtId="187" formatCode="#,##0.00000"/>
    <numFmt numFmtId="188" formatCode="#,##0.000000"/>
    <numFmt numFmtId="189" formatCode="#,##0.0000000"/>
    <numFmt numFmtId="190" formatCode="0.0E+00"/>
  </numFmts>
  <fonts count="6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12"/>
      <name val="Arial CE"/>
      <family val="0"/>
    </font>
    <font>
      <b/>
      <sz val="8"/>
      <name val="Arial CE"/>
      <family val="0"/>
    </font>
    <font>
      <b/>
      <sz val="11"/>
      <name val="Arial CE"/>
      <family val="0"/>
    </font>
    <font>
      <b/>
      <sz val="14"/>
      <name val="Arial CE"/>
      <family val="0"/>
    </font>
    <font>
      <b/>
      <sz val="24"/>
      <name val="Arial CE"/>
      <family val="0"/>
    </font>
    <font>
      <b/>
      <sz val="26"/>
      <name val="Arial CE"/>
      <family val="0"/>
    </font>
    <font>
      <b/>
      <sz val="20"/>
      <name val="Arial CE"/>
      <family val="0"/>
    </font>
    <font>
      <b/>
      <sz val="7"/>
      <name val="Arial CE"/>
      <family val="0"/>
    </font>
    <font>
      <b/>
      <sz val="1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b/>
      <sz val="14"/>
      <color indexed="10"/>
      <name val="Arial CE"/>
      <family val="0"/>
    </font>
    <font>
      <b/>
      <sz val="11"/>
      <color indexed="10"/>
      <name val="Arial CE"/>
      <family val="0"/>
    </font>
    <font>
      <b/>
      <sz val="8"/>
      <color indexed="10"/>
      <name val="Arial CE"/>
      <family val="0"/>
    </font>
    <font>
      <b/>
      <sz val="7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  <font>
      <sz val="10"/>
      <color rgb="FFFF0000"/>
      <name val="Arial CE"/>
      <family val="0"/>
    </font>
    <font>
      <b/>
      <sz val="14"/>
      <color rgb="FFFF0000"/>
      <name val="Arial CE"/>
      <family val="0"/>
    </font>
    <font>
      <b/>
      <sz val="11"/>
      <color rgb="FFFF0000"/>
      <name val="Arial CE"/>
      <family val="0"/>
    </font>
    <font>
      <b/>
      <sz val="8"/>
      <color rgb="FFFF0000"/>
      <name val="Arial CE"/>
      <family val="0"/>
    </font>
    <font>
      <b/>
      <sz val="7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ck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ck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thin"/>
      <right style="thick"/>
      <top style="thick"/>
      <bottom style="thick"/>
    </border>
    <border>
      <left style="medium"/>
      <right style="thick"/>
      <top style="thin"/>
      <bottom style="thin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ck"/>
      <top style="thin"/>
      <bottom style="medium"/>
    </border>
    <border>
      <left style="thick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ck"/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14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 vertical="center"/>
    </xf>
    <xf numFmtId="4" fontId="4" fillId="0" borderId="0" xfId="0" applyNumberFormat="1" applyFont="1" applyAlignment="1">
      <alignment/>
    </xf>
    <xf numFmtId="4" fontId="1" fillId="10" borderId="10" xfId="0" applyNumberFormat="1" applyFont="1" applyFill="1" applyBorder="1" applyAlignment="1">
      <alignment horizontal="right" vertical="center"/>
    </xf>
    <xf numFmtId="4" fontId="1" fillId="11" borderId="11" xfId="0" applyNumberFormat="1" applyFont="1" applyFill="1" applyBorder="1" applyAlignment="1">
      <alignment horizontal="right" vertical="center"/>
    </xf>
    <xf numFmtId="4" fontId="1" fillId="9" borderId="10" xfId="0" applyNumberFormat="1" applyFont="1" applyFill="1" applyBorder="1" applyAlignment="1">
      <alignment horizontal="right" vertical="center"/>
    </xf>
    <xf numFmtId="4" fontId="1" fillId="12" borderId="11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4" fontId="1" fillId="11" borderId="12" xfId="0" applyNumberFormat="1" applyFont="1" applyFill="1" applyBorder="1" applyAlignment="1">
      <alignment horizontal="right" vertical="center"/>
    </xf>
    <xf numFmtId="4" fontId="1" fillId="13" borderId="13" xfId="0" applyNumberFormat="1" applyFont="1" applyFill="1" applyBorder="1" applyAlignment="1">
      <alignment horizontal="right" vertical="center"/>
    </xf>
    <xf numFmtId="4" fontId="1" fillId="12" borderId="12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4" fontId="54" fillId="10" borderId="10" xfId="0" applyNumberFormat="1" applyFont="1" applyFill="1" applyBorder="1" applyAlignment="1">
      <alignment horizontal="right" vertical="center"/>
    </xf>
    <xf numFmtId="4" fontId="54" fillId="11" borderId="12" xfId="0" applyNumberFormat="1" applyFont="1" applyFill="1" applyBorder="1" applyAlignment="1">
      <alignment horizontal="right" vertical="center"/>
    </xf>
    <xf numFmtId="4" fontId="54" fillId="9" borderId="10" xfId="0" applyNumberFormat="1" applyFont="1" applyFill="1" applyBorder="1" applyAlignment="1">
      <alignment horizontal="right" vertical="center"/>
    </xf>
    <xf numFmtId="4" fontId="54" fillId="13" borderId="13" xfId="0" applyNumberFormat="1" applyFont="1" applyFill="1" applyBorder="1" applyAlignment="1">
      <alignment horizontal="right" vertical="center"/>
    </xf>
    <xf numFmtId="4" fontId="54" fillId="12" borderId="12" xfId="0" applyNumberFormat="1" applyFont="1" applyFill="1" applyBorder="1" applyAlignment="1">
      <alignment horizontal="right" vertical="center"/>
    </xf>
    <xf numFmtId="0" fontId="55" fillId="0" borderId="0" xfId="0" applyFont="1" applyAlignment="1">
      <alignment horizontal="right" vertical="center"/>
    </xf>
    <xf numFmtId="0" fontId="55" fillId="33" borderId="0" xfId="0" applyFont="1" applyFill="1" applyAlignment="1">
      <alignment horizontal="right" vertical="center"/>
    </xf>
    <xf numFmtId="0" fontId="0" fillId="33" borderId="0" xfId="0" applyFill="1" applyAlignment="1">
      <alignment horizontal="right" vertical="center"/>
    </xf>
    <xf numFmtId="4" fontId="1" fillId="10" borderId="14" xfId="0" applyNumberFormat="1" applyFont="1" applyFill="1" applyBorder="1" applyAlignment="1">
      <alignment horizontal="right" vertical="center"/>
    </xf>
    <xf numFmtId="4" fontId="1" fillId="11" borderId="15" xfId="0" applyNumberFormat="1" applyFont="1" applyFill="1" applyBorder="1" applyAlignment="1">
      <alignment horizontal="right" vertical="center"/>
    </xf>
    <xf numFmtId="4" fontId="1" fillId="9" borderId="14" xfId="0" applyNumberFormat="1" applyFont="1" applyFill="1" applyBorder="1" applyAlignment="1">
      <alignment horizontal="right" vertical="center"/>
    </xf>
    <xf numFmtId="4" fontId="1" fillId="12" borderId="15" xfId="0" applyNumberFormat="1" applyFont="1" applyFill="1" applyBorder="1" applyAlignment="1">
      <alignment horizontal="right" vertical="center"/>
    </xf>
    <xf numFmtId="4" fontId="1" fillId="10" borderId="16" xfId="0" applyNumberFormat="1" applyFont="1" applyFill="1" applyBorder="1" applyAlignment="1">
      <alignment horizontal="right" vertical="center"/>
    </xf>
    <xf numFmtId="4" fontId="1" fillId="11" borderId="17" xfId="0" applyNumberFormat="1" applyFont="1" applyFill="1" applyBorder="1" applyAlignment="1">
      <alignment horizontal="right" vertical="center"/>
    </xf>
    <xf numFmtId="4" fontId="1" fillId="9" borderId="16" xfId="0" applyNumberFormat="1" applyFont="1" applyFill="1" applyBorder="1" applyAlignment="1">
      <alignment horizontal="right" vertical="center"/>
    </xf>
    <xf numFmtId="4" fontId="1" fillId="12" borderId="17" xfId="0" applyNumberFormat="1" applyFont="1" applyFill="1" applyBorder="1" applyAlignment="1">
      <alignment horizontal="right" vertical="center"/>
    </xf>
    <xf numFmtId="4" fontId="1" fillId="10" borderId="0" xfId="0" applyNumberFormat="1" applyFont="1" applyFill="1" applyBorder="1" applyAlignment="1">
      <alignment horizontal="right" vertical="center"/>
    </xf>
    <xf numFmtId="4" fontId="1" fillId="10" borderId="18" xfId="0" applyNumberFormat="1" applyFont="1" applyFill="1" applyBorder="1" applyAlignment="1">
      <alignment horizontal="right" vertical="center"/>
    </xf>
    <xf numFmtId="4" fontId="1" fillId="9" borderId="18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4" fontId="8" fillId="9" borderId="12" xfId="0" applyNumberFormat="1" applyFont="1" applyFill="1" applyBorder="1" applyAlignment="1">
      <alignment horizontal="center" vertical="center"/>
    </xf>
    <xf numFmtId="4" fontId="8" fillId="10" borderId="10" xfId="0" applyNumberFormat="1" applyFont="1" applyFill="1" applyBorder="1" applyAlignment="1">
      <alignment horizontal="center" vertical="center"/>
    </xf>
    <xf numFmtId="4" fontId="56" fillId="10" borderId="10" xfId="0" applyNumberFormat="1" applyFont="1" applyFill="1" applyBorder="1" applyAlignment="1">
      <alignment horizontal="center" vertical="center"/>
    </xf>
    <xf numFmtId="4" fontId="56" fillId="9" borderId="12" xfId="0" applyNumberFormat="1" applyFont="1" applyFill="1" applyBorder="1" applyAlignment="1">
      <alignment horizontal="center" vertical="center"/>
    </xf>
    <xf numFmtId="4" fontId="8" fillId="10" borderId="14" xfId="0" applyNumberFormat="1" applyFont="1" applyFill="1" applyBorder="1" applyAlignment="1">
      <alignment horizontal="center" vertical="center"/>
    </xf>
    <xf numFmtId="4" fontId="8" fillId="9" borderId="19" xfId="0" applyNumberFormat="1" applyFont="1" applyFill="1" applyBorder="1" applyAlignment="1">
      <alignment horizontal="center" vertical="center"/>
    </xf>
    <xf numFmtId="4" fontId="8" fillId="10" borderId="16" xfId="0" applyNumberFormat="1" applyFont="1" applyFill="1" applyBorder="1" applyAlignment="1">
      <alignment horizontal="center" vertical="center"/>
    </xf>
    <xf numFmtId="4" fontId="8" fillId="9" borderId="11" xfId="0" applyNumberFormat="1" applyFont="1" applyFill="1" applyBorder="1" applyAlignment="1">
      <alignment horizontal="center" vertical="center"/>
    </xf>
    <xf numFmtId="4" fontId="8" fillId="12" borderId="20" xfId="0" applyNumberFormat="1" applyFont="1" applyFill="1" applyBorder="1" applyAlignment="1">
      <alignment horizontal="center" vertical="center"/>
    </xf>
    <xf numFmtId="4" fontId="56" fillId="12" borderId="20" xfId="0" applyNumberFormat="1" applyFont="1" applyFill="1" applyBorder="1" applyAlignment="1">
      <alignment horizontal="center" vertical="center"/>
    </xf>
    <xf numFmtId="4" fontId="1" fillId="13" borderId="21" xfId="0" applyNumberFormat="1" applyFont="1" applyFill="1" applyBorder="1" applyAlignment="1">
      <alignment horizontal="right" vertical="center"/>
    </xf>
    <xf numFmtId="4" fontId="1" fillId="11" borderId="22" xfId="0" applyNumberFormat="1" applyFont="1" applyFill="1" applyBorder="1" applyAlignment="1">
      <alignment horizontal="right" vertical="center"/>
    </xf>
    <xf numFmtId="4" fontId="1" fillId="11" borderId="23" xfId="0" applyNumberFormat="1" applyFont="1" applyFill="1" applyBorder="1" applyAlignment="1">
      <alignment horizontal="right" vertical="center"/>
    </xf>
    <xf numFmtId="4" fontId="54" fillId="11" borderId="23" xfId="0" applyNumberFormat="1" applyFont="1" applyFill="1" applyBorder="1" applyAlignment="1">
      <alignment horizontal="right" vertical="center"/>
    </xf>
    <xf numFmtId="4" fontId="1" fillId="11" borderId="24" xfId="0" applyNumberFormat="1" applyFont="1" applyFill="1" applyBorder="1" applyAlignment="1">
      <alignment horizontal="right" vertical="center"/>
    </xf>
    <xf numFmtId="4" fontId="1" fillId="13" borderId="25" xfId="0" applyNumberFormat="1" applyFont="1" applyFill="1" applyBorder="1" applyAlignment="1">
      <alignment horizontal="right" vertical="center"/>
    </xf>
    <xf numFmtId="4" fontId="1" fillId="13" borderId="26" xfId="0" applyNumberFormat="1" applyFont="1" applyFill="1" applyBorder="1" applyAlignment="1">
      <alignment horizontal="right" vertical="center"/>
    </xf>
    <xf numFmtId="4" fontId="1" fillId="11" borderId="27" xfId="0" applyNumberFormat="1" applyFont="1" applyFill="1" applyBorder="1" applyAlignment="1">
      <alignment horizontal="right" vertical="center"/>
    </xf>
    <xf numFmtId="4" fontId="1" fillId="11" borderId="28" xfId="0" applyNumberFormat="1" applyFont="1" applyFill="1" applyBorder="1" applyAlignment="1">
      <alignment horizontal="right" vertical="center"/>
    </xf>
    <xf numFmtId="4" fontId="1" fillId="13" borderId="29" xfId="0" applyNumberFormat="1" applyFont="1" applyFill="1" applyBorder="1" applyAlignment="1">
      <alignment horizontal="right" vertical="center"/>
    </xf>
    <xf numFmtId="4" fontId="54" fillId="11" borderId="24" xfId="0" applyNumberFormat="1" applyFont="1" applyFill="1" applyBorder="1" applyAlignment="1">
      <alignment horizontal="right" vertical="center"/>
    </xf>
    <xf numFmtId="4" fontId="54" fillId="13" borderId="25" xfId="0" applyNumberFormat="1" applyFont="1" applyFill="1" applyBorder="1" applyAlignment="1">
      <alignment horizontal="right" vertical="center"/>
    </xf>
    <xf numFmtId="4" fontId="55" fillId="0" borderId="0" xfId="0" applyNumberFormat="1" applyFont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0" fontId="1" fillId="34" borderId="21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49" fontId="5" fillId="33" borderId="30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5" fillId="33" borderId="14" xfId="0" applyNumberFormat="1" applyFont="1" applyFill="1" applyBorder="1" applyAlignment="1">
      <alignment horizontal="center" vertical="center" wrapText="1"/>
    </xf>
    <xf numFmtId="49" fontId="5" fillId="9" borderId="14" xfId="0" applyNumberFormat="1" applyFont="1" applyFill="1" applyBorder="1" applyAlignment="1">
      <alignment horizontal="center" vertical="center"/>
    </xf>
    <xf numFmtId="49" fontId="5" fillId="11" borderId="27" xfId="0" applyNumberFormat="1" applyFont="1" applyFill="1" applyBorder="1" applyAlignment="1">
      <alignment horizontal="center" vertical="center"/>
    </xf>
    <xf numFmtId="4" fontId="0" fillId="34" borderId="32" xfId="0" applyNumberFormat="1" applyFont="1" applyFill="1" applyBorder="1" applyAlignment="1">
      <alignment horizontal="right" vertical="center"/>
    </xf>
    <xf numFmtId="4" fontId="0" fillId="34" borderId="33" xfId="0" applyNumberFormat="1" applyFont="1" applyFill="1" applyBorder="1" applyAlignment="1">
      <alignment horizontal="right" vertical="center"/>
    </xf>
    <xf numFmtId="4" fontId="55" fillId="34" borderId="33" xfId="0" applyNumberFormat="1" applyFont="1" applyFill="1" applyBorder="1" applyAlignment="1">
      <alignment horizontal="right" vertical="center"/>
    </xf>
    <xf numFmtId="0" fontId="0" fillId="0" borderId="34" xfId="0" applyBorder="1" applyAlignment="1">
      <alignment/>
    </xf>
    <xf numFmtId="49" fontId="5" fillId="12" borderId="27" xfId="0" applyNumberFormat="1" applyFont="1" applyFill="1" applyBorder="1" applyAlignment="1">
      <alignment horizontal="center" vertical="center"/>
    </xf>
    <xf numFmtId="4" fontId="1" fillId="12" borderId="22" xfId="0" applyNumberFormat="1" applyFont="1" applyFill="1" applyBorder="1" applyAlignment="1">
      <alignment horizontal="right" vertical="center"/>
    </xf>
    <xf numFmtId="4" fontId="1" fillId="12" borderId="23" xfId="0" applyNumberFormat="1" applyFont="1" applyFill="1" applyBorder="1" applyAlignment="1">
      <alignment horizontal="right" vertical="center"/>
    </xf>
    <xf numFmtId="4" fontId="54" fillId="12" borderId="23" xfId="0" applyNumberFormat="1" applyFont="1" applyFill="1" applyBorder="1" applyAlignment="1">
      <alignment horizontal="right" vertical="center"/>
    </xf>
    <xf numFmtId="4" fontId="1" fillId="12" borderId="27" xfId="0" applyNumberFormat="1" applyFont="1" applyFill="1" applyBorder="1" applyAlignment="1">
      <alignment horizontal="right" vertical="center"/>
    </xf>
    <xf numFmtId="4" fontId="1" fillId="12" borderId="35" xfId="0" applyNumberFormat="1" applyFont="1" applyFill="1" applyBorder="1" applyAlignment="1">
      <alignment horizontal="right" vertical="center"/>
    </xf>
    <xf numFmtId="4" fontId="8" fillId="10" borderId="18" xfId="0" applyNumberFormat="1" applyFont="1" applyFill="1" applyBorder="1" applyAlignment="1">
      <alignment horizontal="center" vertical="center"/>
    </xf>
    <xf numFmtId="4" fontId="1" fillId="11" borderId="19" xfId="0" applyNumberFormat="1" applyFont="1" applyFill="1" applyBorder="1" applyAlignment="1">
      <alignment horizontal="right" vertical="center"/>
    </xf>
    <xf numFmtId="4" fontId="1" fillId="11" borderId="36" xfId="0" applyNumberFormat="1" applyFont="1" applyFill="1" applyBorder="1" applyAlignment="1">
      <alignment horizontal="right" vertical="center"/>
    </xf>
    <xf numFmtId="4" fontId="1" fillId="13" borderId="37" xfId="0" applyNumberFormat="1" applyFont="1" applyFill="1" applyBorder="1" applyAlignment="1">
      <alignment horizontal="right" vertical="center"/>
    </xf>
    <xf numFmtId="4" fontId="8" fillId="12" borderId="38" xfId="0" applyNumberFormat="1" applyFont="1" applyFill="1" applyBorder="1" applyAlignment="1">
      <alignment horizontal="center" vertical="center"/>
    </xf>
    <xf numFmtId="4" fontId="1" fillId="12" borderId="19" xfId="0" applyNumberFormat="1" applyFont="1" applyFill="1" applyBorder="1" applyAlignment="1">
      <alignment horizontal="right" vertical="center"/>
    </xf>
    <xf numFmtId="4" fontId="1" fillId="12" borderId="39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4" fontId="1" fillId="13" borderId="40" xfId="0" applyNumberFormat="1" applyFont="1" applyFill="1" applyBorder="1" applyAlignment="1">
      <alignment horizontal="right" vertical="center"/>
    </xf>
    <xf numFmtId="4" fontId="8" fillId="10" borderId="41" xfId="0" applyNumberFormat="1" applyFont="1" applyFill="1" applyBorder="1" applyAlignment="1">
      <alignment horizontal="center" vertical="center"/>
    </xf>
    <xf numFmtId="4" fontId="8" fillId="9" borderId="42" xfId="0" applyNumberFormat="1" applyFont="1" applyFill="1" applyBorder="1" applyAlignment="1">
      <alignment horizontal="center" vertical="center"/>
    </xf>
    <xf numFmtId="4" fontId="1" fillId="0" borderId="43" xfId="0" applyNumberFormat="1" applyFont="1" applyBorder="1" applyAlignment="1">
      <alignment horizontal="right" vertical="center"/>
    </xf>
    <xf numFmtId="4" fontId="1" fillId="0" borderId="40" xfId="0" applyNumberFormat="1" applyFont="1" applyBorder="1" applyAlignment="1">
      <alignment horizontal="right" vertical="center"/>
    </xf>
    <xf numFmtId="4" fontId="1" fillId="10" borderId="41" xfId="0" applyNumberFormat="1" applyFont="1" applyFill="1" applyBorder="1" applyAlignment="1">
      <alignment horizontal="right" vertical="center"/>
    </xf>
    <xf numFmtId="4" fontId="1" fillId="11" borderId="42" xfId="0" applyNumberFormat="1" applyFont="1" applyFill="1" applyBorder="1" applyAlignment="1">
      <alignment horizontal="right" vertical="center"/>
    </xf>
    <xf numFmtId="4" fontId="6" fillId="34" borderId="44" xfId="0" applyNumberFormat="1" applyFont="1" applyFill="1" applyBorder="1" applyAlignment="1">
      <alignment horizontal="right" vertical="center"/>
    </xf>
    <xf numFmtId="4" fontId="1" fillId="9" borderId="41" xfId="0" applyNumberFormat="1" applyFont="1" applyFill="1" applyBorder="1" applyAlignment="1">
      <alignment horizontal="right" vertical="center"/>
    </xf>
    <xf numFmtId="4" fontId="1" fillId="11" borderId="45" xfId="0" applyNumberFormat="1" applyFont="1" applyFill="1" applyBorder="1" applyAlignment="1">
      <alignment horizontal="right" vertical="center"/>
    </xf>
    <xf numFmtId="4" fontId="1" fillId="13" borderId="46" xfId="0" applyNumberFormat="1" applyFont="1" applyFill="1" applyBorder="1" applyAlignment="1">
      <alignment horizontal="right" vertical="center"/>
    </xf>
    <xf numFmtId="4" fontId="8" fillId="10" borderId="43" xfId="0" applyNumberFormat="1" applyFont="1" applyFill="1" applyBorder="1" applyAlignment="1">
      <alignment horizontal="center" vertical="center"/>
    </xf>
    <xf numFmtId="4" fontId="8" fillId="9" borderId="47" xfId="0" applyNumberFormat="1" applyFont="1" applyFill="1" applyBorder="1" applyAlignment="1">
      <alignment horizontal="center" vertical="center"/>
    </xf>
    <xf numFmtId="4" fontId="1" fillId="12" borderId="42" xfId="0" applyNumberFormat="1" applyFont="1" applyFill="1" applyBorder="1" applyAlignment="1">
      <alignment horizontal="right" vertical="center"/>
    </xf>
    <xf numFmtId="4" fontId="1" fillId="12" borderId="48" xfId="0" applyNumberFormat="1" applyFont="1" applyFill="1" applyBorder="1" applyAlignment="1">
      <alignment horizontal="right" vertical="center"/>
    </xf>
    <xf numFmtId="0" fontId="7" fillId="33" borderId="49" xfId="0" applyFont="1" applyFill="1" applyBorder="1" applyAlignment="1">
      <alignment horizontal="left" vertical="center"/>
    </xf>
    <xf numFmtId="0" fontId="57" fillId="33" borderId="49" xfId="0" applyFont="1" applyFill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7" fillId="33" borderId="51" xfId="0" applyFont="1" applyFill="1" applyBorder="1" applyAlignment="1">
      <alignment horizontal="left" vertical="center" wrapText="1"/>
    </xf>
    <xf numFmtId="0" fontId="7" fillId="33" borderId="49" xfId="0" applyFont="1" applyFill="1" applyBorder="1" applyAlignment="1">
      <alignment horizontal="left" vertical="center" wrapText="1"/>
    </xf>
    <xf numFmtId="0" fontId="57" fillId="33" borderId="49" xfId="0" applyFont="1" applyFill="1" applyBorder="1" applyAlignment="1">
      <alignment horizontal="left" vertical="center" wrapText="1"/>
    </xf>
    <xf numFmtId="0" fontId="7" fillId="33" borderId="52" xfId="0" applyFont="1" applyFill="1" applyBorder="1" applyAlignment="1">
      <alignment horizontal="left" vertical="center" wrapText="1"/>
    </xf>
    <xf numFmtId="0" fontId="7" fillId="33" borderId="51" xfId="0" applyFont="1" applyFill="1" applyBorder="1" applyAlignment="1">
      <alignment horizontal="left" vertical="center"/>
    </xf>
    <xf numFmtId="0" fontId="7" fillId="33" borderId="53" xfId="0" applyFont="1" applyFill="1" applyBorder="1" applyAlignment="1">
      <alignment horizontal="left" vertical="center"/>
    </xf>
    <xf numFmtId="4" fontId="1" fillId="0" borderId="54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13" borderId="33" xfId="0" applyNumberFormat="1" applyFont="1" applyFill="1" applyBorder="1" applyAlignment="1">
      <alignment horizontal="right" vertical="center"/>
    </xf>
    <xf numFmtId="4" fontId="1" fillId="0" borderId="55" xfId="0" applyNumberFormat="1" applyFont="1" applyBorder="1" applyAlignment="1">
      <alignment horizontal="right" vertical="center"/>
    </xf>
    <xf numFmtId="4" fontId="1" fillId="0" borderId="33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6" fillId="34" borderId="13" xfId="0" applyNumberFormat="1" applyFont="1" applyFill="1" applyBorder="1" applyAlignment="1">
      <alignment horizontal="right" vertical="center"/>
    </xf>
    <xf numFmtId="4" fontId="1" fillId="0" borderId="56" xfId="0" applyNumberFormat="1" applyFont="1" applyBorder="1" applyAlignment="1">
      <alignment horizontal="right" vertical="center"/>
    </xf>
    <xf numFmtId="4" fontId="1" fillId="0" borderId="32" xfId="0" applyNumberFormat="1" applyFont="1" applyBorder="1" applyAlignment="1">
      <alignment horizontal="right" vertical="center"/>
    </xf>
    <xf numFmtId="4" fontId="1" fillId="0" borderId="57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4" fontId="6" fillId="34" borderId="58" xfId="0" applyNumberFormat="1" applyFont="1" applyFill="1" applyBorder="1" applyAlignment="1">
      <alignment horizontal="right" vertical="center"/>
    </xf>
    <xf numFmtId="4" fontId="54" fillId="0" borderId="57" xfId="0" applyNumberFormat="1" applyFont="1" applyBorder="1" applyAlignment="1">
      <alignment horizontal="right" vertical="center"/>
    </xf>
    <xf numFmtId="4" fontId="54" fillId="0" borderId="12" xfId="0" applyNumberFormat="1" applyFont="1" applyBorder="1" applyAlignment="1">
      <alignment horizontal="right" vertical="center"/>
    </xf>
    <xf numFmtId="4" fontId="54" fillId="13" borderId="33" xfId="0" applyNumberFormat="1" applyFont="1" applyFill="1" applyBorder="1" applyAlignment="1">
      <alignment horizontal="right" vertical="center"/>
    </xf>
    <xf numFmtId="4" fontId="54" fillId="0" borderId="55" xfId="0" applyNumberFormat="1" applyFont="1" applyBorder="1" applyAlignment="1">
      <alignment horizontal="right" vertical="center"/>
    </xf>
    <xf numFmtId="4" fontId="54" fillId="0" borderId="33" xfId="0" applyNumberFormat="1" applyFont="1" applyBorder="1" applyAlignment="1">
      <alignment horizontal="right" vertical="center"/>
    </xf>
    <xf numFmtId="4" fontId="54" fillId="0" borderId="10" xfId="0" applyNumberFormat="1" applyFont="1" applyBorder="1" applyAlignment="1">
      <alignment horizontal="right" vertical="center"/>
    </xf>
    <xf numFmtId="4" fontId="58" fillId="34" borderId="58" xfId="0" applyNumberFormat="1" applyFont="1" applyFill="1" applyBorder="1" applyAlignment="1">
      <alignment horizontal="right" vertical="center"/>
    </xf>
    <xf numFmtId="4" fontId="1" fillId="33" borderId="57" xfId="0" applyNumberFormat="1" applyFont="1" applyFill="1" applyBorder="1" applyAlignment="1">
      <alignment horizontal="right" vertical="center"/>
    </xf>
    <xf numFmtId="4" fontId="1" fillId="33" borderId="12" xfId="0" applyNumberFormat="1" applyFont="1" applyFill="1" applyBorder="1" applyAlignment="1">
      <alignment horizontal="right" vertical="center"/>
    </xf>
    <xf numFmtId="4" fontId="54" fillId="33" borderId="57" xfId="0" applyNumberFormat="1" applyFont="1" applyFill="1" applyBorder="1" applyAlignment="1">
      <alignment horizontal="right" vertical="center"/>
    </xf>
    <xf numFmtId="4" fontId="54" fillId="33" borderId="12" xfId="0" applyNumberFormat="1" applyFont="1" applyFill="1" applyBorder="1" applyAlignment="1">
      <alignment horizontal="right" vertical="center"/>
    </xf>
    <xf numFmtId="4" fontId="54" fillId="33" borderId="10" xfId="0" applyNumberFormat="1" applyFont="1" applyFill="1" applyBorder="1" applyAlignment="1">
      <alignment horizontal="right" vertical="center"/>
    </xf>
    <xf numFmtId="4" fontId="54" fillId="33" borderId="55" xfId="0" applyNumberFormat="1" applyFont="1" applyFill="1" applyBorder="1" applyAlignment="1">
      <alignment horizontal="right" vertical="center"/>
    </xf>
    <xf numFmtId="4" fontId="54" fillId="33" borderId="33" xfId="0" applyNumberFormat="1" applyFont="1" applyFill="1" applyBorder="1" applyAlignment="1">
      <alignment horizontal="right" vertical="center"/>
    </xf>
    <xf numFmtId="4" fontId="1" fillId="33" borderId="10" xfId="0" applyNumberFormat="1" applyFont="1" applyFill="1" applyBorder="1" applyAlignment="1">
      <alignment horizontal="right" vertical="center"/>
    </xf>
    <xf numFmtId="4" fontId="1" fillId="33" borderId="55" xfId="0" applyNumberFormat="1" applyFont="1" applyFill="1" applyBorder="1" applyAlignment="1">
      <alignment horizontal="right" vertical="center"/>
    </xf>
    <xf numFmtId="4" fontId="1" fillId="33" borderId="33" xfId="0" applyNumberFormat="1" applyFont="1" applyFill="1" applyBorder="1" applyAlignment="1">
      <alignment horizontal="right" vertical="center"/>
    </xf>
    <xf numFmtId="4" fontId="1" fillId="0" borderId="59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>
      <alignment horizontal="right" vertical="center"/>
    </xf>
    <xf numFmtId="4" fontId="1" fillId="13" borderId="59" xfId="0" applyNumberFormat="1" applyFont="1" applyFill="1" applyBorder="1" applyAlignment="1">
      <alignment horizontal="right" vertical="center"/>
    </xf>
    <xf numFmtId="4" fontId="6" fillId="34" borderId="60" xfId="0" applyNumberFormat="1" applyFont="1" applyFill="1" applyBorder="1" applyAlignment="1">
      <alignment horizontal="right" vertical="center"/>
    </xf>
    <xf numFmtId="4" fontId="1" fillId="0" borderId="61" xfId="0" applyNumberFormat="1" applyFont="1" applyFill="1" applyBorder="1" applyAlignment="1">
      <alignment horizontal="right" vertical="center"/>
    </xf>
    <xf numFmtId="4" fontId="1" fillId="0" borderId="59" xfId="0" applyNumberFormat="1" applyFont="1" applyFill="1" applyBorder="1" applyAlignment="1">
      <alignment horizontal="right" vertical="center"/>
    </xf>
    <xf numFmtId="4" fontId="1" fillId="0" borderId="62" xfId="0" applyNumberFormat="1" applyFont="1" applyBorder="1" applyAlignment="1">
      <alignment horizontal="right" vertical="center"/>
    </xf>
    <xf numFmtId="4" fontId="1" fillId="0" borderId="14" xfId="0" applyNumberFormat="1" applyFont="1" applyFill="1" applyBorder="1" applyAlignment="1">
      <alignment horizontal="right" vertical="center"/>
    </xf>
    <xf numFmtId="4" fontId="1" fillId="0" borderId="17" xfId="0" applyNumberFormat="1" applyFont="1" applyBorder="1" applyAlignment="1">
      <alignment horizontal="right" vertical="center"/>
    </xf>
    <xf numFmtId="4" fontId="1" fillId="13" borderId="32" xfId="0" applyNumberFormat="1" applyFont="1" applyFill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63" xfId="0" applyNumberFormat="1" applyFont="1" applyBorder="1" applyAlignment="1">
      <alignment horizontal="right" vertical="center"/>
    </xf>
    <xf numFmtId="4" fontId="1" fillId="0" borderId="20" xfId="0" applyNumberFormat="1" applyFont="1" applyBorder="1" applyAlignment="1">
      <alignment horizontal="right" vertical="center"/>
    </xf>
    <xf numFmtId="4" fontId="1" fillId="0" borderId="33" xfId="0" applyNumberFormat="1" applyFont="1" applyFill="1" applyBorder="1" applyAlignment="1">
      <alignment horizontal="right" vertical="center"/>
    </xf>
    <xf numFmtId="4" fontId="1" fillId="0" borderId="12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4" fontId="1" fillId="0" borderId="55" xfId="0" applyNumberFormat="1" applyFont="1" applyFill="1" applyBorder="1" applyAlignment="1">
      <alignment horizontal="right" vertical="center"/>
    </xf>
    <xf numFmtId="4" fontId="54" fillId="0" borderId="33" xfId="0" applyNumberFormat="1" applyFont="1" applyFill="1" applyBorder="1" applyAlignment="1">
      <alignment horizontal="right" vertical="center"/>
    </xf>
    <xf numFmtId="4" fontId="54" fillId="0" borderId="12" xfId="0" applyNumberFormat="1" applyFont="1" applyFill="1" applyBorder="1" applyAlignment="1">
      <alignment horizontal="right" vertical="center"/>
    </xf>
    <xf numFmtId="4" fontId="54" fillId="0" borderId="10" xfId="0" applyNumberFormat="1" applyFont="1" applyFill="1" applyBorder="1" applyAlignment="1">
      <alignment horizontal="right" vertical="center"/>
    </xf>
    <xf numFmtId="4" fontId="54" fillId="0" borderId="55" xfId="0" applyNumberFormat="1" applyFont="1" applyFill="1" applyBorder="1" applyAlignment="1">
      <alignment horizontal="right" vertical="center"/>
    </xf>
    <xf numFmtId="4" fontId="54" fillId="0" borderId="64" xfId="0" applyNumberFormat="1" applyFont="1" applyBorder="1" applyAlignment="1">
      <alignment horizontal="right" vertical="center"/>
    </xf>
    <xf numFmtId="4" fontId="1" fillId="0" borderId="65" xfId="0" applyNumberFormat="1" applyFont="1" applyBorder="1" applyAlignment="1">
      <alignment horizontal="right" vertical="center"/>
    </xf>
    <xf numFmtId="4" fontId="1" fillId="0" borderId="19" xfId="0" applyNumberFormat="1" applyFont="1" applyBorder="1" applyAlignment="1">
      <alignment horizontal="right" vertical="center"/>
    </xf>
    <xf numFmtId="4" fontId="1" fillId="13" borderId="65" xfId="0" applyNumberFormat="1" applyFont="1" applyFill="1" applyBorder="1" applyAlignment="1">
      <alignment horizontal="right" vertical="center"/>
    </xf>
    <xf numFmtId="4" fontId="1" fillId="0" borderId="18" xfId="0" applyNumberFormat="1" applyFont="1" applyBorder="1" applyAlignment="1">
      <alignment horizontal="right" vertical="center"/>
    </xf>
    <xf numFmtId="4" fontId="6" fillId="34" borderId="66" xfId="0" applyNumberFormat="1" applyFont="1" applyFill="1" applyBorder="1" applyAlignment="1">
      <alignment horizontal="right" vertical="center"/>
    </xf>
    <xf numFmtId="4" fontId="1" fillId="0" borderId="62" xfId="0" applyNumberFormat="1" applyFont="1" applyFill="1" applyBorder="1" applyAlignment="1">
      <alignment horizontal="right" vertical="center"/>
    </xf>
    <xf numFmtId="4" fontId="1" fillId="0" borderId="65" xfId="0" applyNumberFormat="1" applyFont="1" applyFill="1" applyBorder="1" applyAlignment="1">
      <alignment horizontal="right" vertical="center"/>
    </xf>
    <xf numFmtId="4" fontId="1" fillId="0" borderId="44" xfId="0" applyNumberFormat="1" applyFont="1" applyBorder="1" applyAlignment="1">
      <alignment horizontal="right" vertical="center"/>
    </xf>
    <xf numFmtId="4" fontId="1" fillId="0" borderId="47" xfId="0" applyNumberFormat="1" applyFont="1" applyBorder="1" applyAlignment="1">
      <alignment horizontal="right" vertical="center"/>
    </xf>
    <xf numFmtId="4" fontId="1" fillId="0" borderId="41" xfId="0" applyNumberFormat="1" applyFont="1" applyBorder="1" applyAlignment="1">
      <alignment horizontal="right" vertical="center"/>
    </xf>
    <xf numFmtId="4" fontId="1" fillId="0" borderId="43" xfId="0" applyNumberFormat="1" applyFont="1" applyFill="1" applyBorder="1" applyAlignment="1">
      <alignment horizontal="right" vertical="center"/>
    </xf>
    <xf numFmtId="4" fontId="1" fillId="0" borderId="40" xfId="0" applyNumberFormat="1" applyFont="1" applyFill="1" applyBorder="1" applyAlignment="1">
      <alignment horizontal="right" vertical="center"/>
    </xf>
    <xf numFmtId="4" fontId="12" fillId="34" borderId="56" xfId="0" applyNumberFormat="1" applyFont="1" applyFill="1" applyBorder="1" applyAlignment="1">
      <alignment horizontal="center" vertical="center"/>
    </xf>
    <xf numFmtId="4" fontId="59" fillId="34" borderId="56" xfId="0" applyNumberFormat="1" applyFont="1" applyFill="1" applyBorder="1" applyAlignment="1">
      <alignment horizontal="center" vertical="center"/>
    </xf>
    <xf numFmtId="4" fontId="12" fillId="34" borderId="67" xfId="0" applyNumberFormat="1" applyFont="1" applyFill="1" applyBorder="1" applyAlignment="1">
      <alignment horizontal="center" vertical="center"/>
    </xf>
    <xf numFmtId="4" fontId="12" fillId="34" borderId="68" xfId="0" applyNumberFormat="1" applyFont="1" applyFill="1" applyBorder="1" applyAlignment="1">
      <alignment horizontal="center" vertical="center"/>
    </xf>
    <xf numFmtId="4" fontId="12" fillId="34" borderId="47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49" fontId="5" fillId="10" borderId="69" xfId="0" applyNumberFormat="1" applyFont="1" applyFill="1" applyBorder="1" applyAlignment="1">
      <alignment horizontal="center" vertical="center" wrapText="1"/>
    </xf>
    <xf numFmtId="4" fontId="54" fillId="9" borderId="13" xfId="0" applyNumberFormat="1" applyFont="1" applyFill="1" applyBorder="1" applyAlignment="1">
      <alignment horizontal="right" vertical="center"/>
    </xf>
    <xf numFmtId="49" fontId="5" fillId="33" borderId="69" xfId="0" applyNumberFormat="1" applyFont="1" applyFill="1" applyBorder="1" applyAlignment="1">
      <alignment horizontal="center" vertical="center" wrapText="1"/>
    </xf>
    <xf numFmtId="49" fontId="5" fillId="11" borderId="70" xfId="0" applyNumberFormat="1" applyFont="1" applyFill="1" applyBorder="1" applyAlignment="1">
      <alignment horizontal="center" vertical="center" wrapText="1"/>
    </xf>
    <xf numFmtId="49" fontId="5" fillId="34" borderId="71" xfId="0" applyNumberFormat="1" applyFont="1" applyFill="1" applyBorder="1" applyAlignment="1">
      <alignment horizontal="center" vertical="center" wrapText="1"/>
    </xf>
    <xf numFmtId="49" fontId="5" fillId="12" borderId="7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8" fillId="12" borderId="72" xfId="0" applyFont="1" applyFill="1" applyBorder="1" applyAlignment="1">
      <alignment horizontal="center" vertical="center"/>
    </xf>
    <xf numFmtId="0" fontId="8" fillId="12" borderId="73" xfId="0" applyFont="1" applyFill="1" applyBorder="1" applyAlignment="1">
      <alignment horizontal="center" vertical="center"/>
    </xf>
    <xf numFmtId="0" fontId="8" fillId="13" borderId="74" xfId="0" applyFont="1" applyFill="1" applyBorder="1" applyAlignment="1">
      <alignment horizontal="center" vertical="center" wrapText="1"/>
    </xf>
    <xf numFmtId="0" fontId="8" fillId="13" borderId="31" xfId="0" applyFont="1" applyFill="1" applyBorder="1" applyAlignment="1">
      <alignment horizontal="center" vertical="center" wrapText="1"/>
    </xf>
    <xf numFmtId="0" fontId="10" fillId="10" borderId="75" xfId="0" applyFont="1" applyFill="1" applyBorder="1" applyAlignment="1">
      <alignment horizontal="center" vertical="center"/>
    </xf>
    <xf numFmtId="0" fontId="10" fillId="10" borderId="21" xfId="0" applyFont="1" applyFill="1" applyBorder="1" applyAlignment="1">
      <alignment horizontal="center" vertical="center"/>
    </xf>
    <xf numFmtId="0" fontId="10" fillId="10" borderId="76" xfId="0" applyFont="1" applyFill="1" applyBorder="1" applyAlignment="1">
      <alignment horizontal="center" vertical="center"/>
    </xf>
    <xf numFmtId="0" fontId="10" fillId="9" borderId="75" xfId="0" applyFont="1" applyFill="1" applyBorder="1" applyAlignment="1">
      <alignment horizontal="center" vertical="center"/>
    </xf>
    <xf numFmtId="0" fontId="11" fillId="9" borderId="21" xfId="0" applyFont="1" applyFill="1" applyBorder="1" applyAlignment="1">
      <alignment horizontal="center" vertical="center"/>
    </xf>
    <xf numFmtId="0" fontId="11" fillId="9" borderId="77" xfId="0" applyFont="1" applyFill="1" applyBorder="1" applyAlignment="1">
      <alignment horizontal="center" vertical="center"/>
    </xf>
    <xf numFmtId="0" fontId="1" fillId="34" borderId="78" xfId="0" applyFont="1" applyFill="1" applyBorder="1" applyAlignment="1">
      <alignment horizontal="center" vertical="center" textRotation="90"/>
    </xf>
    <xf numFmtId="0" fontId="1" fillId="34" borderId="70" xfId="0" applyFont="1" applyFill="1" applyBorder="1" applyAlignment="1">
      <alignment horizontal="center" vertical="center" textRotation="90"/>
    </xf>
    <xf numFmtId="0" fontId="8" fillId="0" borderId="79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11" borderId="81" xfId="0" applyFont="1" applyFill="1" applyBorder="1" applyAlignment="1">
      <alignment horizontal="center" vertical="center"/>
    </xf>
    <xf numFmtId="0" fontId="8" fillId="11" borderId="73" xfId="0" applyFont="1" applyFill="1" applyBorder="1" applyAlignment="1">
      <alignment horizontal="center" vertical="center"/>
    </xf>
    <xf numFmtId="0" fontId="0" fillId="34" borderId="82" xfId="0" applyFill="1" applyBorder="1" applyAlignment="1">
      <alignment vertical="top" wrapText="1"/>
    </xf>
    <xf numFmtId="0" fontId="0" fillId="0" borderId="82" xfId="0" applyBorder="1" applyAlignment="1">
      <alignment/>
    </xf>
    <xf numFmtId="0" fontId="9" fillId="10" borderId="83" xfId="0" applyFont="1" applyFill="1" applyBorder="1" applyAlignment="1">
      <alignment horizontal="center" vertical="center" textRotation="90" wrapText="1"/>
    </xf>
    <xf numFmtId="0" fontId="9" fillId="0" borderId="69" xfId="0" applyFont="1" applyBorder="1" applyAlignment="1">
      <alignment horizontal="center" vertical="center" textRotation="90" wrapText="1"/>
    </xf>
    <xf numFmtId="0" fontId="9" fillId="9" borderId="83" xfId="0" applyFont="1" applyFill="1" applyBorder="1" applyAlignment="1">
      <alignment horizontal="center" vertical="center" textRotation="90" wrapText="1"/>
    </xf>
    <xf numFmtId="0" fontId="9" fillId="9" borderId="69" xfId="0" applyFont="1" applyFill="1" applyBorder="1" applyAlignment="1">
      <alignment horizontal="center" vertical="center" textRotation="90" wrapText="1"/>
    </xf>
    <xf numFmtId="0" fontId="8" fillId="0" borderId="54" xfId="0" applyFont="1" applyBorder="1" applyAlignment="1">
      <alignment horizontal="center" vertical="center" wrapText="1"/>
    </xf>
    <xf numFmtId="0" fontId="8" fillId="0" borderId="8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2" fillId="0" borderId="0" xfId="0" applyFont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288"/>
  <sheetViews>
    <sheetView showGridLines="0" tabSelected="1" zoomScale="90" zoomScaleNormal="90" zoomScalePageLayoutView="0" workbookViewId="0" topLeftCell="A1">
      <pane xSplit="1" ySplit="6" topLeftCell="N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G6" sqref="AG6"/>
    </sheetView>
  </sheetViews>
  <sheetFormatPr defaultColWidth="9.00390625" defaultRowHeight="12.75"/>
  <cols>
    <col min="1" max="1" width="22.125" style="0" customWidth="1"/>
    <col min="2" max="2" width="13.75390625" style="0" customWidth="1"/>
    <col min="3" max="3" width="13.375" style="0" customWidth="1"/>
    <col min="4" max="4" width="12.125" style="0" customWidth="1"/>
    <col min="5" max="5" width="9.625" style="0" customWidth="1"/>
    <col min="6" max="6" width="9.875" style="0" customWidth="1"/>
    <col min="7" max="8" width="9.75390625" style="0" customWidth="1"/>
    <col min="9" max="9" width="12.75390625" style="0" customWidth="1"/>
    <col min="10" max="10" width="12.25390625" style="0" customWidth="1"/>
    <col min="11" max="11" width="13.25390625" style="0" customWidth="1"/>
    <col min="12" max="12" width="12.125" style="0" customWidth="1"/>
    <col min="13" max="13" width="13.375" style="0" customWidth="1"/>
    <col min="14" max="14" width="13.625" style="0" customWidth="1"/>
    <col min="15" max="15" width="12.125" style="0" customWidth="1"/>
    <col min="16" max="16" width="12.375" style="0" customWidth="1"/>
    <col min="17" max="17" width="13.375" style="0" customWidth="1"/>
    <col min="18" max="18" width="12.125" style="0" customWidth="1"/>
    <col min="19" max="19" width="8.75390625" style="0" customWidth="1"/>
    <col min="20" max="20" width="9.625" style="0" customWidth="1"/>
    <col min="21" max="21" width="5.00390625" style="0" customWidth="1"/>
    <col min="22" max="22" width="9.75390625" style="0" customWidth="1"/>
    <col min="23" max="23" width="9.125" style="0" customWidth="1"/>
    <col min="24" max="25" width="12.125" style="0" customWidth="1"/>
    <col min="26" max="26" width="13.25390625" style="0" customWidth="1"/>
    <col min="27" max="27" width="13.75390625" style="0" customWidth="1"/>
    <col min="28" max="28" width="14.125" style="0" customWidth="1"/>
    <col min="29" max="29" width="12.875" style="0" customWidth="1"/>
    <col min="30" max="30" width="12.625" style="0" customWidth="1"/>
    <col min="31" max="31" width="13.75390625" style="0" customWidth="1"/>
    <col min="32" max="32" width="13.875" style="0" customWidth="1"/>
    <col min="33" max="33" width="11.00390625" style="0" bestFit="1" customWidth="1"/>
  </cols>
  <sheetData>
    <row r="1" ht="5.25" customHeight="1"/>
    <row r="2" spans="1:31" ht="31.5" customHeight="1">
      <c r="A2" s="192" t="s">
        <v>61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t="s">
        <v>26</v>
      </c>
    </row>
    <row r="3" spans="1:32" ht="18" customHeight="1" thickBo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9"/>
      <c r="AE3" s="9"/>
      <c r="AF3" s="8"/>
    </row>
    <row r="4" spans="1:32" ht="34.5" customHeight="1" thickBot="1">
      <c r="A4" s="2"/>
      <c r="B4" s="3"/>
      <c r="C4" s="3"/>
      <c r="D4" s="208" t="s">
        <v>48</v>
      </c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194" t="s">
        <v>49</v>
      </c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75"/>
    </row>
    <row r="5" spans="1:32" ht="82.5" customHeight="1" thickBot="1">
      <c r="A5" s="206" t="s">
        <v>20</v>
      </c>
      <c r="B5" s="216" t="s">
        <v>57</v>
      </c>
      <c r="C5" s="218" t="s">
        <v>58</v>
      </c>
      <c r="D5" s="196" t="s">
        <v>59</v>
      </c>
      <c r="E5" s="212" t="s">
        <v>32</v>
      </c>
      <c r="F5" s="214" t="s">
        <v>28</v>
      </c>
      <c r="G5" s="198" t="s">
        <v>55</v>
      </c>
      <c r="H5" s="199"/>
      <c r="I5" s="199"/>
      <c r="J5" s="199"/>
      <c r="K5" s="200"/>
      <c r="L5" s="64" t="s">
        <v>31</v>
      </c>
      <c r="M5" s="201" t="s">
        <v>56</v>
      </c>
      <c r="N5" s="202"/>
      <c r="O5" s="202"/>
      <c r="P5" s="202"/>
      <c r="Q5" s="203"/>
      <c r="R5" s="196" t="s">
        <v>60</v>
      </c>
      <c r="S5" s="212" t="s">
        <v>32</v>
      </c>
      <c r="T5" s="214" t="s">
        <v>28</v>
      </c>
      <c r="U5" s="204" t="s">
        <v>34</v>
      </c>
      <c r="V5" s="198" t="s">
        <v>55</v>
      </c>
      <c r="W5" s="199"/>
      <c r="X5" s="199"/>
      <c r="Y5" s="199"/>
      <c r="Z5" s="200"/>
      <c r="AA5" s="201" t="s">
        <v>56</v>
      </c>
      <c r="AB5" s="202"/>
      <c r="AC5" s="202"/>
      <c r="AD5" s="202"/>
      <c r="AE5" s="203"/>
      <c r="AF5" s="210" t="s">
        <v>33</v>
      </c>
    </row>
    <row r="6" spans="1:33" ht="49.5" customHeight="1" thickBot="1">
      <c r="A6" s="207"/>
      <c r="B6" s="217"/>
      <c r="C6" s="219"/>
      <c r="D6" s="197"/>
      <c r="E6" s="213"/>
      <c r="F6" s="215"/>
      <c r="G6" s="65" t="s">
        <v>29</v>
      </c>
      <c r="H6" s="66" t="s">
        <v>30</v>
      </c>
      <c r="I6" s="185" t="s">
        <v>62</v>
      </c>
      <c r="J6" s="183" t="s">
        <v>64</v>
      </c>
      <c r="K6" s="186" t="s">
        <v>63</v>
      </c>
      <c r="L6" s="187" t="s">
        <v>65</v>
      </c>
      <c r="M6" s="67" t="s">
        <v>29</v>
      </c>
      <c r="N6" s="68" t="s">
        <v>30</v>
      </c>
      <c r="O6" s="69" t="s">
        <v>54</v>
      </c>
      <c r="P6" s="70" t="s">
        <v>50</v>
      </c>
      <c r="Q6" s="71" t="s">
        <v>51</v>
      </c>
      <c r="R6" s="197"/>
      <c r="S6" s="213"/>
      <c r="T6" s="215"/>
      <c r="U6" s="205"/>
      <c r="V6" s="65" t="s">
        <v>29</v>
      </c>
      <c r="W6" s="66" t="s">
        <v>30</v>
      </c>
      <c r="X6" s="185" t="s">
        <v>66</v>
      </c>
      <c r="Y6" s="183" t="s">
        <v>68</v>
      </c>
      <c r="Z6" s="188" t="s">
        <v>67</v>
      </c>
      <c r="AA6" s="67" t="s">
        <v>29</v>
      </c>
      <c r="AB6" s="68" t="s">
        <v>30</v>
      </c>
      <c r="AC6" s="69" t="s">
        <v>54</v>
      </c>
      <c r="AD6" s="70" t="s">
        <v>21</v>
      </c>
      <c r="AE6" s="76" t="s">
        <v>27</v>
      </c>
      <c r="AF6" s="211"/>
      <c r="AG6" s="223" t="s">
        <v>69</v>
      </c>
    </row>
    <row r="7" spans="1:33" s="15" customFormat="1" ht="36.75" customHeight="1" thickBot="1">
      <c r="A7" s="108" t="s">
        <v>25</v>
      </c>
      <c r="B7" s="114">
        <v>2955370.68</v>
      </c>
      <c r="C7" s="115">
        <v>3139410.4</v>
      </c>
      <c r="D7" s="116">
        <f aca="true" t="shared" si="0" ref="D7:D40">C7-B7</f>
        <v>184039.71999999974</v>
      </c>
      <c r="E7" s="41">
        <f>J7/D7*100</f>
        <v>40.20871146728549</v>
      </c>
      <c r="F7" s="40">
        <f aca="true" t="shared" si="1" ref="F7:F41">P7/D7*100</f>
        <v>59.791288532714645</v>
      </c>
      <c r="G7" s="117">
        <v>286.192</v>
      </c>
      <c r="H7" s="118">
        <v>136.193</v>
      </c>
      <c r="I7" s="119">
        <v>150000</v>
      </c>
      <c r="J7" s="11">
        <v>74000</v>
      </c>
      <c r="K7" s="12">
        <f aca="true" t="shared" si="2" ref="K7:K40">I7+J7</f>
        <v>224000</v>
      </c>
      <c r="L7" s="120">
        <v>6366709</v>
      </c>
      <c r="M7" s="121">
        <v>1890965</v>
      </c>
      <c r="N7" s="122">
        <v>1398680.44</v>
      </c>
      <c r="O7" s="119">
        <f aca="true" t="shared" si="3" ref="O7:O12">M7-N7</f>
        <v>492284.56000000006</v>
      </c>
      <c r="P7" s="13">
        <v>110039.72</v>
      </c>
      <c r="Q7" s="51">
        <f>O7+P7</f>
        <v>602324.28</v>
      </c>
      <c r="R7" s="50">
        <v>184039.71999999974</v>
      </c>
      <c r="S7" s="48">
        <f>Y7/R7*100</f>
        <v>40.20871146728549</v>
      </c>
      <c r="T7" s="48">
        <f>AD7/R7*100</f>
        <v>59.791288532714645</v>
      </c>
      <c r="U7" s="177">
        <f>S7+T7</f>
        <v>100.00000000000014</v>
      </c>
      <c r="V7" s="117">
        <v>286.192</v>
      </c>
      <c r="W7" s="118">
        <v>136.193</v>
      </c>
      <c r="X7" s="119">
        <v>150000</v>
      </c>
      <c r="Y7" s="11">
        <v>74000</v>
      </c>
      <c r="Z7" s="14">
        <f aca="true" t="shared" si="4" ref="Z7:Z40">X7+Y7</f>
        <v>224000</v>
      </c>
      <c r="AA7" s="121">
        <v>1890965</v>
      </c>
      <c r="AB7" s="122">
        <v>1398680.44</v>
      </c>
      <c r="AC7" s="119">
        <f aca="true" t="shared" si="5" ref="AC7:AC14">AA7-AB7</f>
        <v>492284.56000000006</v>
      </c>
      <c r="AD7" s="13">
        <v>110039.72</v>
      </c>
      <c r="AE7" s="77">
        <f aca="true" t="shared" si="6" ref="AE7:AE24">AC7+AD7</f>
        <v>602324.28</v>
      </c>
      <c r="AF7" s="72"/>
      <c r="AG7" s="62">
        <f aca="true" t="shared" si="7" ref="AG7:AG16">Y7+AD7</f>
        <v>184039.72</v>
      </c>
    </row>
    <row r="8" spans="1:33" s="19" customFormat="1" ht="36.75" customHeight="1" thickBot="1">
      <c r="A8" s="109" t="s">
        <v>37</v>
      </c>
      <c r="B8" s="123">
        <v>2402399.2608</v>
      </c>
      <c r="C8" s="124">
        <v>2695296.61</v>
      </c>
      <c r="D8" s="116">
        <f t="shared" si="0"/>
        <v>292897.34920000006</v>
      </c>
      <c r="E8" s="41">
        <f aca="true" t="shared" si="8" ref="E8:E41">J8/D8*100</f>
        <v>42.328822824320724</v>
      </c>
      <c r="F8" s="40">
        <f t="shared" si="1"/>
        <v>57.67117744881249</v>
      </c>
      <c r="G8" s="117">
        <v>700</v>
      </c>
      <c r="H8" s="118">
        <v>23.98</v>
      </c>
      <c r="I8" s="119">
        <v>676020</v>
      </c>
      <c r="J8" s="11">
        <v>123980</v>
      </c>
      <c r="K8" s="16">
        <f t="shared" si="2"/>
        <v>800000</v>
      </c>
      <c r="L8" s="125">
        <v>5485373</v>
      </c>
      <c r="M8" s="117">
        <v>694606.72</v>
      </c>
      <c r="N8" s="118">
        <v>157960</v>
      </c>
      <c r="O8" s="119">
        <f t="shared" si="3"/>
        <v>536646.72</v>
      </c>
      <c r="P8" s="13">
        <v>168917.35</v>
      </c>
      <c r="Q8" s="52">
        <f aca="true" t="shared" si="9" ref="Q8:Q40">O8+P8</f>
        <v>705564.07</v>
      </c>
      <c r="R8" s="17">
        <v>292897.34920000006</v>
      </c>
      <c r="S8" s="48">
        <f aca="true" t="shared" si="10" ref="S8:S41">Y8/R8*100</f>
        <v>42.328822824320724</v>
      </c>
      <c r="T8" s="48">
        <f aca="true" t="shared" si="11" ref="T8:T40">AD8/R8*100</f>
        <v>57.67117744881249</v>
      </c>
      <c r="U8" s="177">
        <f aca="true" t="shared" si="12" ref="U8:U41">S8+T8</f>
        <v>100.00000027313322</v>
      </c>
      <c r="V8" s="117">
        <v>700</v>
      </c>
      <c r="W8" s="118">
        <v>23.98</v>
      </c>
      <c r="X8" s="119">
        <v>676020</v>
      </c>
      <c r="Y8" s="11">
        <v>123980</v>
      </c>
      <c r="Z8" s="18">
        <f t="shared" si="4"/>
        <v>800000</v>
      </c>
      <c r="AA8" s="117">
        <v>694606.72</v>
      </c>
      <c r="AB8" s="118">
        <v>157960</v>
      </c>
      <c r="AC8" s="119">
        <f t="shared" si="5"/>
        <v>536646.72</v>
      </c>
      <c r="AD8" s="13">
        <v>168917.35</v>
      </c>
      <c r="AE8" s="78">
        <f t="shared" si="6"/>
        <v>705564.07</v>
      </c>
      <c r="AF8" s="73">
        <v>500000</v>
      </c>
      <c r="AG8" s="62">
        <f t="shared" si="7"/>
        <v>292897.35</v>
      </c>
    </row>
    <row r="9" spans="1:33" s="25" customFormat="1" ht="36.75" customHeight="1" thickBot="1">
      <c r="A9" s="106" t="s">
        <v>0</v>
      </c>
      <c r="B9" s="126">
        <v>959194.59</v>
      </c>
      <c r="C9" s="127">
        <v>1308053.75</v>
      </c>
      <c r="D9" s="128">
        <f>C9-B9</f>
        <v>348859.16000000003</v>
      </c>
      <c r="E9" s="42">
        <f t="shared" si="8"/>
        <v>79.93459595557128</v>
      </c>
      <c r="F9" s="43">
        <f t="shared" si="1"/>
        <v>20.0654040444287</v>
      </c>
      <c r="G9" s="129">
        <v>905.45</v>
      </c>
      <c r="H9" s="130">
        <v>0</v>
      </c>
      <c r="I9" s="131">
        <v>905454</v>
      </c>
      <c r="J9" s="20">
        <v>278859.16</v>
      </c>
      <c r="K9" s="21">
        <f t="shared" si="2"/>
        <v>1184313.16</v>
      </c>
      <c r="L9" s="132">
        <v>4216500</v>
      </c>
      <c r="M9" s="129">
        <v>1346412</v>
      </c>
      <c r="N9" s="130">
        <v>639653.95</v>
      </c>
      <c r="O9" s="131">
        <f t="shared" si="3"/>
        <v>706758.05</v>
      </c>
      <c r="P9" s="22">
        <v>70000</v>
      </c>
      <c r="Q9" s="53">
        <f t="shared" si="9"/>
        <v>776758.05</v>
      </c>
      <c r="R9" s="23">
        <v>348859.16000000003</v>
      </c>
      <c r="S9" s="49">
        <f t="shared" si="10"/>
        <v>0</v>
      </c>
      <c r="T9" s="49">
        <f t="shared" si="11"/>
        <v>99.99999999999997</v>
      </c>
      <c r="U9" s="178">
        <f t="shared" si="12"/>
        <v>99.99999999999997</v>
      </c>
      <c r="V9" s="129">
        <v>905.45</v>
      </c>
      <c r="W9" s="130">
        <v>0</v>
      </c>
      <c r="X9" s="131">
        <v>905454</v>
      </c>
      <c r="Y9" s="20">
        <v>0</v>
      </c>
      <c r="Z9" s="24">
        <f t="shared" si="4"/>
        <v>905454</v>
      </c>
      <c r="AA9" s="129">
        <v>1346412</v>
      </c>
      <c r="AB9" s="130">
        <v>639653.95</v>
      </c>
      <c r="AC9" s="119">
        <f t="shared" si="5"/>
        <v>706758.05</v>
      </c>
      <c r="AD9" s="22">
        <v>348859.16</v>
      </c>
      <c r="AE9" s="79">
        <f t="shared" si="6"/>
        <v>1055617.21</v>
      </c>
      <c r="AF9" s="73">
        <v>450000</v>
      </c>
      <c r="AG9" s="62">
        <f t="shared" si="7"/>
        <v>348859.16</v>
      </c>
    </row>
    <row r="10" spans="1:33" s="15" customFormat="1" ht="36.75" customHeight="1" thickBot="1">
      <c r="A10" s="109" t="s">
        <v>38</v>
      </c>
      <c r="B10" s="133">
        <v>2789499.59</v>
      </c>
      <c r="C10" s="134">
        <v>2884110.35</v>
      </c>
      <c r="D10" s="116">
        <f>C10-B10</f>
        <v>94610.76000000024</v>
      </c>
      <c r="E10" s="41">
        <f t="shared" si="8"/>
        <v>0</v>
      </c>
      <c r="F10" s="40">
        <f t="shared" si="1"/>
        <v>99.99999999999973</v>
      </c>
      <c r="G10" s="117">
        <v>368</v>
      </c>
      <c r="H10" s="118">
        <v>0</v>
      </c>
      <c r="I10" s="119">
        <v>368000</v>
      </c>
      <c r="J10" s="11">
        <v>0</v>
      </c>
      <c r="K10" s="16">
        <f t="shared" si="2"/>
        <v>368000</v>
      </c>
      <c r="L10" s="125">
        <v>5339728</v>
      </c>
      <c r="M10" s="117">
        <v>158000</v>
      </c>
      <c r="N10" s="118">
        <v>158000</v>
      </c>
      <c r="O10" s="119">
        <f t="shared" si="3"/>
        <v>0</v>
      </c>
      <c r="P10" s="13">
        <v>94610.76</v>
      </c>
      <c r="Q10" s="52">
        <f t="shared" si="9"/>
        <v>94610.76</v>
      </c>
      <c r="R10" s="17">
        <v>94610.76000000024</v>
      </c>
      <c r="S10" s="48">
        <f t="shared" si="10"/>
        <v>0</v>
      </c>
      <c r="T10" s="48">
        <f t="shared" si="11"/>
        <v>99.99999999999973</v>
      </c>
      <c r="U10" s="177">
        <f t="shared" si="12"/>
        <v>99.99999999999973</v>
      </c>
      <c r="V10" s="117">
        <v>368</v>
      </c>
      <c r="W10" s="118">
        <v>0</v>
      </c>
      <c r="X10" s="119">
        <v>368000</v>
      </c>
      <c r="Y10" s="11">
        <v>0</v>
      </c>
      <c r="Z10" s="18">
        <f t="shared" si="4"/>
        <v>368000</v>
      </c>
      <c r="AA10" s="117">
        <v>158000</v>
      </c>
      <c r="AB10" s="118">
        <v>158000</v>
      </c>
      <c r="AC10" s="119">
        <f t="shared" si="5"/>
        <v>0</v>
      </c>
      <c r="AD10" s="13">
        <v>94610.76</v>
      </c>
      <c r="AE10" s="78">
        <f t="shared" si="6"/>
        <v>94610.76</v>
      </c>
      <c r="AF10" s="73"/>
      <c r="AG10" s="62">
        <f t="shared" si="7"/>
        <v>94610.76</v>
      </c>
    </row>
    <row r="11" spans="1:33" s="15" customFormat="1" ht="36.75" customHeight="1" thickBot="1">
      <c r="A11" s="109" t="s">
        <v>39</v>
      </c>
      <c r="B11" s="123">
        <v>1182109.45</v>
      </c>
      <c r="C11" s="124">
        <v>1444988.95</v>
      </c>
      <c r="D11" s="116">
        <f t="shared" si="0"/>
        <v>262879.5</v>
      </c>
      <c r="E11" s="41">
        <f t="shared" si="8"/>
        <v>26.628169940980563</v>
      </c>
      <c r="F11" s="40">
        <f t="shared" si="1"/>
        <v>73.37183005901944</v>
      </c>
      <c r="G11" s="117">
        <v>1310.367</v>
      </c>
      <c r="H11" s="118">
        <v>903.655</v>
      </c>
      <c r="I11" s="119">
        <v>406712</v>
      </c>
      <c r="J11" s="11">
        <v>70000</v>
      </c>
      <c r="K11" s="16">
        <f t="shared" si="2"/>
        <v>476712</v>
      </c>
      <c r="L11" s="125">
        <v>4952684</v>
      </c>
      <c r="M11" s="117">
        <v>1447550</v>
      </c>
      <c r="N11" s="118">
        <v>1333549.58</v>
      </c>
      <c r="O11" s="119">
        <f t="shared" si="3"/>
        <v>114000.41999999993</v>
      </c>
      <c r="P11" s="13">
        <v>192879.5</v>
      </c>
      <c r="Q11" s="52">
        <f t="shared" si="9"/>
        <v>306879.9199999999</v>
      </c>
      <c r="R11" s="17">
        <v>262879.5</v>
      </c>
      <c r="S11" s="48">
        <f t="shared" si="10"/>
        <v>26.628169940980563</v>
      </c>
      <c r="T11" s="48">
        <f t="shared" si="11"/>
        <v>73.37183005901944</v>
      </c>
      <c r="U11" s="177">
        <f t="shared" si="12"/>
        <v>100</v>
      </c>
      <c r="V11" s="117">
        <v>1310.367</v>
      </c>
      <c r="W11" s="118">
        <v>903.655</v>
      </c>
      <c r="X11" s="119">
        <v>406712</v>
      </c>
      <c r="Y11" s="11">
        <v>70000</v>
      </c>
      <c r="Z11" s="18">
        <f t="shared" si="4"/>
        <v>476712</v>
      </c>
      <c r="AA11" s="117">
        <v>1447550</v>
      </c>
      <c r="AB11" s="118">
        <v>1333549.58</v>
      </c>
      <c r="AC11" s="119">
        <f t="shared" si="5"/>
        <v>114000.41999999993</v>
      </c>
      <c r="AD11" s="13">
        <v>192879.5</v>
      </c>
      <c r="AE11" s="78">
        <f t="shared" si="6"/>
        <v>306879.9199999999</v>
      </c>
      <c r="AF11" s="73"/>
      <c r="AG11" s="62">
        <f t="shared" si="7"/>
        <v>262879.5</v>
      </c>
    </row>
    <row r="12" spans="1:33" s="25" customFormat="1" ht="36.75" customHeight="1" thickBot="1">
      <c r="A12" s="110" t="s">
        <v>40</v>
      </c>
      <c r="B12" s="126">
        <v>997820.14</v>
      </c>
      <c r="C12" s="127">
        <v>1287905.84</v>
      </c>
      <c r="D12" s="128">
        <f t="shared" si="0"/>
        <v>290085.70000000007</v>
      </c>
      <c r="E12" s="42">
        <f t="shared" si="8"/>
        <v>35.74564344261022</v>
      </c>
      <c r="F12" s="43">
        <f t="shared" si="1"/>
        <v>64.25435655738976</v>
      </c>
      <c r="G12" s="129">
        <v>500</v>
      </c>
      <c r="H12" s="130">
        <v>3.693</v>
      </c>
      <c r="I12" s="131">
        <v>496307</v>
      </c>
      <c r="J12" s="20">
        <v>103693</v>
      </c>
      <c r="K12" s="21">
        <f t="shared" si="2"/>
        <v>600000</v>
      </c>
      <c r="L12" s="132">
        <v>3836627</v>
      </c>
      <c r="M12" s="129">
        <v>655305</v>
      </c>
      <c r="N12" s="130">
        <v>494188.59</v>
      </c>
      <c r="O12" s="131">
        <f t="shared" si="3"/>
        <v>161116.40999999997</v>
      </c>
      <c r="P12" s="22">
        <v>186392.7</v>
      </c>
      <c r="Q12" s="60">
        <f t="shared" si="9"/>
        <v>347509.11</v>
      </c>
      <c r="R12" s="61">
        <v>290085.70000000007</v>
      </c>
      <c r="S12" s="49">
        <f t="shared" si="10"/>
        <v>1.2730720611184898</v>
      </c>
      <c r="T12" s="49">
        <f t="shared" si="11"/>
        <v>98.72692793888149</v>
      </c>
      <c r="U12" s="178">
        <f t="shared" si="12"/>
        <v>99.99999999999997</v>
      </c>
      <c r="V12" s="129">
        <v>500</v>
      </c>
      <c r="W12" s="130">
        <v>3.693</v>
      </c>
      <c r="X12" s="131">
        <v>496307</v>
      </c>
      <c r="Y12" s="20">
        <v>3693</v>
      </c>
      <c r="Z12" s="24">
        <f t="shared" si="4"/>
        <v>500000</v>
      </c>
      <c r="AA12" s="129">
        <v>655305</v>
      </c>
      <c r="AB12" s="130">
        <v>494188.59</v>
      </c>
      <c r="AC12" s="131">
        <f t="shared" si="5"/>
        <v>161116.40999999997</v>
      </c>
      <c r="AD12" s="22">
        <v>286392.7</v>
      </c>
      <c r="AE12" s="79">
        <f t="shared" si="6"/>
        <v>447509.11</v>
      </c>
      <c r="AF12" s="74"/>
      <c r="AG12" s="62">
        <f t="shared" si="7"/>
        <v>290085.7</v>
      </c>
    </row>
    <row r="13" spans="1:33" s="15" customFormat="1" ht="36.75" customHeight="1" thickBot="1">
      <c r="A13" s="105" t="s">
        <v>1</v>
      </c>
      <c r="B13" s="123">
        <v>1671850.2</v>
      </c>
      <c r="C13" s="124">
        <v>2206693.78</v>
      </c>
      <c r="D13" s="116">
        <f t="shared" si="0"/>
        <v>534843.5799999998</v>
      </c>
      <c r="E13" s="41">
        <f t="shared" si="8"/>
        <v>18.69705531475203</v>
      </c>
      <c r="F13" s="40">
        <f t="shared" si="1"/>
        <v>81.30294468524801</v>
      </c>
      <c r="G13" s="117">
        <v>499.262</v>
      </c>
      <c r="H13" s="118">
        <v>31.1</v>
      </c>
      <c r="I13" s="119">
        <v>468162</v>
      </c>
      <c r="J13" s="11">
        <v>100000</v>
      </c>
      <c r="K13" s="16">
        <f t="shared" si="2"/>
        <v>568162</v>
      </c>
      <c r="L13" s="125">
        <v>2264747</v>
      </c>
      <c r="M13" s="117">
        <v>553176</v>
      </c>
      <c r="N13" s="118">
        <v>268122</v>
      </c>
      <c r="O13" s="119">
        <f aca="true" t="shared" si="13" ref="O13:O33">M13-N13</f>
        <v>285054</v>
      </c>
      <c r="P13" s="13">
        <v>434843.58</v>
      </c>
      <c r="Q13" s="54">
        <f>O13+P13</f>
        <v>719897.5800000001</v>
      </c>
      <c r="R13" s="55">
        <v>534843.5799999998</v>
      </c>
      <c r="S13" s="48">
        <f t="shared" si="10"/>
        <v>18.69705531475203</v>
      </c>
      <c r="T13" s="48">
        <f t="shared" si="11"/>
        <v>81.30294468524801</v>
      </c>
      <c r="U13" s="177">
        <f t="shared" si="12"/>
        <v>100.00000000000004</v>
      </c>
      <c r="V13" s="117">
        <v>499.262</v>
      </c>
      <c r="W13" s="118">
        <v>31.1</v>
      </c>
      <c r="X13" s="119">
        <v>468162</v>
      </c>
      <c r="Y13" s="11">
        <v>100000</v>
      </c>
      <c r="Z13" s="18">
        <f t="shared" si="4"/>
        <v>568162</v>
      </c>
      <c r="AA13" s="117">
        <v>553176</v>
      </c>
      <c r="AB13" s="118">
        <v>268122</v>
      </c>
      <c r="AC13" s="119">
        <f t="shared" si="5"/>
        <v>285054</v>
      </c>
      <c r="AD13" s="13">
        <v>434843.58</v>
      </c>
      <c r="AE13" s="78">
        <f t="shared" si="6"/>
        <v>719897.5800000001</v>
      </c>
      <c r="AF13" s="73"/>
      <c r="AG13" s="62">
        <f t="shared" si="7"/>
        <v>534843.5800000001</v>
      </c>
    </row>
    <row r="14" spans="1:33" s="26" customFormat="1" ht="36.75" customHeight="1" thickBot="1">
      <c r="A14" s="110" t="s">
        <v>41</v>
      </c>
      <c r="B14" s="135">
        <v>1617577.68</v>
      </c>
      <c r="C14" s="136">
        <v>2214294.38</v>
      </c>
      <c r="D14" s="128">
        <f t="shared" si="0"/>
        <v>596716.7</v>
      </c>
      <c r="E14" s="42">
        <f t="shared" si="8"/>
        <v>18.769375819379615</v>
      </c>
      <c r="F14" s="43">
        <f t="shared" si="1"/>
        <v>81.2306241806204</v>
      </c>
      <c r="G14" s="129">
        <v>306.4715</v>
      </c>
      <c r="H14" s="130">
        <v>0</v>
      </c>
      <c r="I14" s="137">
        <v>306471.5</v>
      </c>
      <c r="J14" s="20">
        <v>112000</v>
      </c>
      <c r="K14" s="21">
        <f t="shared" si="2"/>
        <v>418471.5</v>
      </c>
      <c r="L14" s="132">
        <v>3652256</v>
      </c>
      <c r="M14" s="138">
        <v>2182000</v>
      </c>
      <c r="N14" s="139">
        <v>1151922.5</v>
      </c>
      <c r="O14" s="131">
        <f t="shared" si="13"/>
        <v>1030077.5</v>
      </c>
      <c r="P14" s="22">
        <v>484716.7</v>
      </c>
      <c r="Q14" s="53">
        <f t="shared" si="9"/>
        <v>1514794.2</v>
      </c>
      <c r="R14" s="23">
        <v>596716.7</v>
      </c>
      <c r="S14" s="49">
        <f t="shared" si="10"/>
        <v>0</v>
      </c>
      <c r="T14" s="49">
        <f t="shared" si="11"/>
        <v>100</v>
      </c>
      <c r="U14" s="178">
        <f t="shared" si="12"/>
        <v>100</v>
      </c>
      <c r="V14" s="129">
        <v>306.4715</v>
      </c>
      <c r="W14" s="130">
        <v>0</v>
      </c>
      <c r="X14" s="137">
        <v>306471.5</v>
      </c>
      <c r="Y14" s="20">
        <v>0</v>
      </c>
      <c r="Z14" s="24">
        <f t="shared" si="4"/>
        <v>306471.5</v>
      </c>
      <c r="AA14" s="138">
        <v>2182000</v>
      </c>
      <c r="AB14" s="139">
        <v>1151922.5</v>
      </c>
      <c r="AC14" s="131">
        <f t="shared" si="5"/>
        <v>1030077.5</v>
      </c>
      <c r="AD14" s="184">
        <v>596716.7</v>
      </c>
      <c r="AE14" s="79">
        <f t="shared" si="6"/>
        <v>1626794.2</v>
      </c>
      <c r="AF14" s="73">
        <v>800000</v>
      </c>
      <c r="AG14" s="62">
        <f t="shared" si="7"/>
        <v>596716.7</v>
      </c>
    </row>
    <row r="15" spans="1:33" s="25" customFormat="1" ht="36.75" customHeight="1" thickBot="1">
      <c r="A15" s="110" t="s">
        <v>42</v>
      </c>
      <c r="B15" s="126">
        <v>812438.39</v>
      </c>
      <c r="C15" s="127">
        <v>1092368</v>
      </c>
      <c r="D15" s="128">
        <f t="shared" si="0"/>
        <v>279929.61</v>
      </c>
      <c r="E15" s="42">
        <f t="shared" si="8"/>
        <v>53.54739000279392</v>
      </c>
      <c r="F15" s="43">
        <f t="shared" si="1"/>
        <v>46.45260999720608</v>
      </c>
      <c r="G15" s="129">
        <v>500</v>
      </c>
      <c r="H15" s="130">
        <v>49.895</v>
      </c>
      <c r="I15" s="131">
        <v>450105</v>
      </c>
      <c r="J15" s="20">
        <v>149895</v>
      </c>
      <c r="K15" s="21">
        <f t="shared" si="2"/>
        <v>600000</v>
      </c>
      <c r="L15" s="132">
        <v>3808346</v>
      </c>
      <c r="M15" s="129">
        <v>1802379.9</v>
      </c>
      <c r="N15" s="130">
        <v>1622791.13</v>
      </c>
      <c r="O15" s="131">
        <f t="shared" si="13"/>
        <v>179588.77000000002</v>
      </c>
      <c r="P15" s="22">
        <v>130034.61</v>
      </c>
      <c r="Q15" s="60">
        <f t="shared" si="9"/>
        <v>309623.38</v>
      </c>
      <c r="R15" s="61">
        <v>279929.61</v>
      </c>
      <c r="S15" s="49">
        <f t="shared" si="10"/>
        <v>35.68575685866172</v>
      </c>
      <c r="T15" s="49">
        <f t="shared" si="11"/>
        <v>64.31424314133828</v>
      </c>
      <c r="U15" s="178">
        <f t="shared" si="12"/>
        <v>100</v>
      </c>
      <c r="V15" s="129">
        <v>500</v>
      </c>
      <c r="W15" s="130">
        <v>49.895</v>
      </c>
      <c r="X15" s="131">
        <v>450105</v>
      </c>
      <c r="Y15" s="20">
        <v>99895</v>
      </c>
      <c r="Z15" s="24">
        <f t="shared" si="4"/>
        <v>550000</v>
      </c>
      <c r="AA15" s="129">
        <v>1802379.9</v>
      </c>
      <c r="AB15" s="130">
        <v>1622791.13</v>
      </c>
      <c r="AC15" s="131">
        <v>179588.77000000002</v>
      </c>
      <c r="AD15" s="22">
        <f>130034.61+50000</f>
        <v>180034.61</v>
      </c>
      <c r="AE15" s="79">
        <f t="shared" si="6"/>
        <v>359623.38</v>
      </c>
      <c r="AF15" s="73">
        <v>100000</v>
      </c>
      <c r="AG15" s="62">
        <f t="shared" si="7"/>
        <v>279929.61</v>
      </c>
    </row>
    <row r="16" spans="1:33" s="27" customFormat="1" ht="36.75" customHeight="1" thickBot="1">
      <c r="A16" s="109" t="s">
        <v>43</v>
      </c>
      <c r="B16" s="133">
        <v>828295.49</v>
      </c>
      <c r="C16" s="134">
        <v>1080350.5</v>
      </c>
      <c r="D16" s="116">
        <f t="shared" si="0"/>
        <v>252055.01</v>
      </c>
      <c r="E16" s="41">
        <f t="shared" si="8"/>
        <v>0</v>
      </c>
      <c r="F16" s="40">
        <f t="shared" si="1"/>
        <v>100</v>
      </c>
      <c r="G16" s="117">
        <v>703.745</v>
      </c>
      <c r="H16" s="118">
        <v>203.901</v>
      </c>
      <c r="I16" s="140">
        <v>499844</v>
      </c>
      <c r="J16" s="11">
        <v>0</v>
      </c>
      <c r="K16" s="16">
        <f t="shared" si="2"/>
        <v>499844</v>
      </c>
      <c r="L16" s="125">
        <v>6068898</v>
      </c>
      <c r="M16" s="141">
        <v>511922</v>
      </c>
      <c r="N16" s="142">
        <v>510855.82</v>
      </c>
      <c r="O16" s="119">
        <f t="shared" si="13"/>
        <v>1066.179999999993</v>
      </c>
      <c r="P16" s="13">
        <v>252055.01</v>
      </c>
      <c r="Q16" s="54">
        <f t="shared" si="9"/>
        <v>253121.19</v>
      </c>
      <c r="R16" s="55">
        <v>252055.01</v>
      </c>
      <c r="S16" s="48">
        <f t="shared" si="10"/>
        <v>0</v>
      </c>
      <c r="T16" s="48">
        <f t="shared" si="11"/>
        <v>100</v>
      </c>
      <c r="U16" s="177">
        <f t="shared" si="12"/>
        <v>100</v>
      </c>
      <c r="V16" s="117">
        <v>703.745</v>
      </c>
      <c r="W16" s="118">
        <v>203.901</v>
      </c>
      <c r="X16" s="140">
        <v>499844</v>
      </c>
      <c r="Y16" s="11">
        <v>0</v>
      </c>
      <c r="Z16" s="18">
        <f t="shared" si="4"/>
        <v>499844</v>
      </c>
      <c r="AA16" s="141">
        <v>511922</v>
      </c>
      <c r="AB16" s="142">
        <v>510855.82</v>
      </c>
      <c r="AC16" s="140">
        <v>1066.179999999993</v>
      </c>
      <c r="AD16" s="13">
        <v>252055.01</v>
      </c>
      <c r="AE16" s="78">
        <f t="shared" si="6"/>
        <v>253121.19</v>
      </c>
      <c r="AF16" s="73"/>
      <c r="AG16" s="62">
        <f t="shared" si="7"/>
        <v>252055.01</v>
      </c>
    </row>
    <row r="17" spans="1:33" s="15" customFormat="1" ht="36.75" customHeight="1" thickBot="1">
      <c r="A17" s="105" t="s">
        <v>2</v>
      </c>
      <c r="B17" s="123">
        <v>689491.85</v>
      </c>
      <c r="C17" s="124">
        <v>799617.78</v>
      </c>
      <c r="D17" s="116">
        <f t="shared" si="0"/>
        <v>110125.93000000005</v>
      </c>
      <c r="E17" s="41">
        <f t="shared" si="8"/>
        <v>18.16102710778469</v>
      </c>
      <c r="F17" s="40">
        <f t="shared" si="1"/>
        <v>81.83897289221525</v>
      </c>
      <c r="G17" s="117">
        <v>206.744</v>
      </c>
      <c r="H17" s="118">
        <v>61.377</v>
      </c>
      <c r="I17" s="119">
        <v>145370</v>
      </c>
      <c r="J17" s="11">
        <v>20000</v>
      </c>
      <c r="K17" s="16">
        <f t="shared" si="2"/>
        <v>165370</v>
      </c>
      <c r="L17" s="125">
        <v>2216486</v>
      </c>
      <c r="M17" s="117">
        <v>251763</v>
      </c>
      <c r="N17" s="118">
        <v>179828.42</v>
      </c>
      <c r="O17" s="119">
        <f t="shared" si="13"/>
        <v>71934.57999999999</v>
      </c>
      <c r="P17" s="13">
        <v>90125.93</v>
      </c>
      <c r="Q17" s="52">
        <f t="shared" si="9"/>
        <v>162060.50999999998</v>
      </c>
      <c r="R17" s="17">
        <v>110125.93000000005</v>
      </c>
      <c r="S17" s="48">
        <f t="shared" si="10"/>
        <v>18.16102710778469</v>
      </c>
      <c r="T17" s="48">
        <f t="shared" si="11"/>
        <v>81.83897289221525</v>
      </c>
      <c r="U17" s="177">
        <f t="shared" si="12"/>
        <v>99.99999999999994</v>
      </c>
      <c r="V17" s="117">
        <v>206.744</v>
      </c>
      <c r="W17" s="118">
        <v>61.377</v>
      </c>
      <c r="X17" s="119">
        <v>145370</v>
      </c>
      <c r="Y17" s="11">
        <v>20000</v>
      </c>
      <c r="Z17" s="18">
        <f t="shared" si="4"/>
        <v>165370</v>
      </c>
      <c r="AA17" s="117">
        <v>251763</v>
      </c>
      <c r="AB17" s="118">
        <v>179828.42</v>
      </c>
      <c r="AC17" s="119">
        <v>71934.57999999999</v>
      </c>
      <c r="AD17" s="13">
        <v>90125.93</v>
      </c>
      <c r="AE17" s="78">
        <f t="shared" si="6"/>
        <v>162060.50999999998</v>
      </c>
      <c r="AF17" s="73"/>
      <c r="AG17" s="62">
        <f aca="true" t="shared" si="14" ref="AG17:AG27">Y17+AD17</f>
        <v>110125.93</v>
      </c>
    </row>
    <row r="18" spans="1:33" s="25" customFormat="1" ht="36.75" customHeight="1" thickBot="1">
      <c r="A18" s="110" t="s">
        <v>44</v>
      </c>
      <c r="B18" s="126">
        <v>891460.36</v>
      </c>
      <c r="C18" s="127">
        <v>1375374.22</v>
      </c>
      <c r="D18" s="128">
        <f t="shared" si="0"/>
        <v>483913.86</v>
      </c>
      <c r="E18" s="42">
        <f t="shared" si="8"/>
        <v>61.994504559137866</v>
      </c>
      <c r="F18" s="43">
        <f t="shared" si="1"/>
        <v>38.005495440862134</v>
      </c>
      <c r="G18" s="129">
        <v>812.79</v>
      </c>
      <c r="H18" s="130">
        <v>123.525</v>
      </c>
      <c r="I18" s="131">
        <v>689262.74</v>
      </c>
      <c r="J18" s="20">
        <v>300000</v>
      </c>
      <c r="K18" s="21">
        <f t="shared" si="2"/>
        <v>989262.74</v>
      </c>
      <c r="L18" s="132">
        <v>4255479</v>
      </c>
      <c r="M18" s="129">
        <v>1757790</v>
      </c>
      <c r="N18" s="130">
        <v>1122552.41</v>
      </c>
      <c r="O18" s="131">
        <f t="shared" si="13"/>
        <v>635237.5900000001</v>
      </c>
      <c r="P18" s="22">
        <v>183913.86</v>
      </c>
      <c r="Q18" s="53">
        <f t="shared" si="9"/>
        <v>819151.4500000001</v>
      </c>
      <c r="R18" s="23">
        <v>483913.86</v>
      </c>
      <c r="S18" s="49">
        <f t="shared" si="10"/>
        <v>22.883671899788116</v>
      </c>
      <c r="T18" s="49">
        <f t="shared" si="11"/>
        <v>77.11632810021189</v>
      </c>
      <c r="U18" s="178">
        <f t="shared" si="12"/>
        <v>100</v>
      </c>
      <c r="V18" s="129">
        <v>812.79</v>
      </c>
      <c r="W18" s="130">
        <v>123.525</v>
      </c>
      <c r="X18" s="131">
        <v>689262.74</v>
      </c>
      <c r="Y18" s="20">
        <v>110737.26</v>
      </c>
      <c r="Z18" s="24">
        <f t="shared" si="4"/>
        <v>800000</v>
      </c>
      <c r="AA18" s="129">
        <v>1757790</v>
      </c>
      <c r="AB18" s="130">
        <v>1122552.41</v>
      </c>
      <c r="AC18" s="131">
        <v>635237.5900000001</v>
      </c>
      <c r="AD18" s="22">
        <v>373176.6</v>
      </c>
      <c r="AE18" s="79">
        <f t="shared" si="6"/>
        <v>1008414.1900000001</v>
      </c>
      <c r="AF18" s="73">
        <v>300000</v>
      </c>
      <c r="AG18" s="62">
        <f t="shared" si="14"/>
        <v>483913.86</v>
      </c>
    </row>
    <row r="19" spans="1:33" s="25" customFormat="1" ht="36.75" customHeight="1" thickBot="1">
      <c r="A19" s="110" t="s">
        <v>45</v>
      </c>
      <c r="B19" s="130">
        <v>1120004.01</v>
      </c>
      <c r="C19" s="127">
        <v>1349095.34</v>
      </c>
      <c r="D19" s="128">
        <f t="shared" si="0"/>
        <v>229091.33000000007</v>
      </c>
      <c r="E19" s="42">
        <f t="shared" si="8"/>
        <v>59.80147742823788</v>
      </c>
      <c r="F19" s="43">
        <f t="shared" si="1"/>
        <v>40.19852257176208</v>
      </c>
      <c r="G19" s="129">
        <v>395.93</v>
      </c>
      <c r="H19" s="130">
        <v>2</v>
      </c>
      <c r="I19" s="131">
        <v>393937</v>
      </c>
      <c r="J19" s="20">
        <v>137000</v>
      </c>
      <c r="K19" s="21">
        <f t="shared" si="2"/>
        <v>530937</v>
      </c>
      <c r="L19" s="132">
        <v>3961039</v>
      </c>
      <c r="M19" s="129">
        <v>1274000</v>
      </c>
      <c r="N19" s="130">
        <v>1009621.51</v>
      </c>
      <c r="O19" s="131">
        <f t="shared" si="13"/>
        <v>264378.49</v>
      </c>
      <c r="P19" s="22">
        <v>92091.33</v>
      </c>
      <c r="Q19" s="53">
        <f t="shared" si="9"/>
        <v>356469.82</v>
      </c>
      <c r="R19" s="23">
        <v>229091.33000000007</v>
      </c>
      <c r="S19" s="49">
        <f t="shared" si="10"/>
        <v>2.646542756550411</v>
      </c>
      <c r="T19" s="49">
        <f t="shared" si="11"/>
        <v>97.35345724344955</v>
      </c>
      <c r="U19" s="178">
        <f t="shared" si="12"/>
        <v>99.99999999999997</v>
      </c>
      <c r="V19" s="129">
        <v>395.93</v>
      </c>
      <c r="W19" s="130">
        <v>2</v>
      </c>
      <c r="X19" s="131">
        <v>393937</v>
      </c>
      <c r="Y19" s="20">
        <v>6063</v>
      </c>
      <c r="Z19" s="24">
        <f t="shared" si="4"/>
        <v>400000</v>
      </c>
      <c r="AA19" s="129">
        <v>1274000</v>
      </c>
      <c r="AB19" s="130">
        <v>1009621.51</v>
      </c>
      <c r="AC19" s="131">
        <v>264378.49</v>
      </c>
      <c r="AD19" s="22">
        <v>223028.33</v>
      </c>
      <c r="AE19" s="79">
        <f t="shared" si="6"/>
        <v>487406.81999999995</v>
      </c>
      <c r="AF19" s="74"/>
      <c r="AG19" s="62">
        <f t="shared" si="14"/>
        <v>229091.33</v>
      </c>
    </row>
    <row r="20" spans="1:33" s="26" customFormat="1" ht="36.75" customHeight="1" thickBot="1">
      <c r="A20" s="110" t="s">
        <v>46</v>
      </c>
      <c r="B20" s="139">
        <v>762234.29</v>
      </c>
      <c r="C20" s="136">
        <v>1029773.61</v>
      </c>
      <c r="D20" s="128">
        <f t="shared" si="0"/>
        <v>267539.31999999995</v>
      </c>
      <c r="E20" s="42">
        <f t="shared" si="8"/>
        <v>49.71231892194389</v>
      </c>
      <c r="F20" s="43">
        <f t="shared" si="1"/>
        <v>50.287681078056124</v>
      </c>
      <c r="G20" s="129">
        <v>300.295</v>
      </c>
      <c r="H20" s="130">
        <v>0</v>
      </c>
      <c r="I20" s="137">
        <v>300300</v>
      </c>
      <c r="J20" s="20">
        <v>133000</v>
      </c>
      <c r="K20" s="21">
        <f t="shared" si="2"/>
        <v>433300</v>
      </c>
      <c r="L20" s="132">
        <v>3228054</v>
      </c>
      <c r="M20" s="129">
        <v>622000</v>
      </c>
      <c r="N20" s="130">
        <v>480869.58</v>
      </c>
      <c r="O20" s="131">
        <f t="shared" si="13"/>
        <v>141130.41999999998</v>
      </c>
      <c r="P20" s="22">
        <v>134539.32</v>
      </c>
      <c r="Q20" s="53">
        <f t="shared" si="9"/>
        <v>275669.74</v>
      </c>
      <c r="R20" s="23">
        <v>267539.31999999995</v>
      </c>
      <c r="S20" s="49">
        <f t="shared" si="10"/>
        <v>18.68884169997891</v>
      </c>
      <c r="T20" s="49">
        <f t="shared" si="11"/>
        <v>81.31115830002112</v>
      </c>
      <c r="U20" s="178">
        <f t="shared" si="12"/>
        <v>100.00000000000003</v>
      </c>
      <c r="V20" s="129">
        <v>300.295</v>
      </c>
      <c r="W20" s="130">
        <v>0</v>
      </c>
      <c r="X20" s="137">
        <v>300300</v>
      </c>
      <c r="Y20" s="20">
        <v>50000</v>
      </c>
      <c r="Z20" s="24">
        <f t="shared" si="4"/>
        <v>350300</v>
      </c>
      <c r="AA20" s="129">
        <v>622000</v>
      </c>
      <c r="AB20" s="130">
        <v>480869.58</v>
      </c>
      <c r="AC20" s="137">
        <v>141130.41999999998</v>
      </c>
      <c r="AD20" s="22">
        <f>134539.32+83000</f>
        <v>217539.32</v>
      </c>
      <c r="AE20" s="79">
        <f t="shared" si="6"/>
        <v>358669.74</v>
      </c>
      <c r="AF20" s="73">
        <v>100000</v>
      </c>
      <c r="AG20" s="62">
        <f t="shared" si="14"/>
        <v>267539.32</v>
      </c>
    </row>
    <row r="21" spans="1:33" s="15" customFormat="1" ht="36.75" customHeight="1" thickBot="1">
      <c r="A21" s="111" t="s">
        <v>47</v>
      </c>
      <c r="B21" s="143">
        <v>333881.18</v>
      </c>
      <c r="C21" s="144">
        <v>625577.5</v>
      </c>
      <c r="D21" s="145">
        <f t="shared" si="0"/>
        <v>291696.32</v>
      </c>
      <c r="E21" s="44">
        <f t="shared" si="8"/>
        <v>4.099126104847672</v>
      </c>
      <c r="F21" s="45">
        <f t="shared" si="1"/>
        <v>95.90087389515233</v>
      </c>
      <c r="G21" s="143">
        <v>600</v>
      </c>
      <c r="H21" s="143">
        <v>111.957</v>
      </c>
      <c r="I21" s="63">
        <v>488043</v>
      </c>
      <c r="J21" s="28">
        <v>11957</v>
      </c>
      <c r="K21" s="29">
        <f t="shared" si="2"/>
        <v>500000</v>
      </c>
      <c r="L21" s="146">
        <v>2697809</v>
      </c>
      <c r="M21" s="147">
        <v>474550</v>
      </c>
      <c r="N21" s="148">
        <v>316290.3</v>
      </c>
      <c r="O21" s="63">
        <f t="shared" si="13"/>
        <v>158259.7</v>
      </c>
      <c r="P21" s="30">
        <v>279739.32</v>
      </c>
      <c r="Q21" s="57">
        <f t="shared" si="9"/>
        <v>437999.02</v>
      </c>
      <c r="R21" s="56">
        <v>291696.32</v>
      </c>
      <c r="S21" s="48">
        <f t="shared" si="10"/>
        <v>4.099126104847672</v>
      </c>
      <c r="T21" s="48">
        <f t="shared" si="11"/>
        <v>95.90087389515233</v>
      </c>
      <c r="U21" s="179">
        <f t="shared" si="12"/>
        <v>100</v>
      </c>
      <c r="V21" s="149">
        <v>600</v>
      </c>
      <c r="W21" s="143">
        <v>111.957</v>
      </c>
      <c r="X21" s="63">
        <v>488043</v>
      </c>
      <c r="Y21" s="28">
        <v>11957</v>
      </c>
      <c r="Z21" s="31">
        <f t="shared" si="4"/>
        <v>500000</v>
      </c>
      <c r="AA21" s="147">
        <v>474550</v>
      </c>
      <c r="AB21" s="148">
        <v>316290.3</v>
      </c>
      <c r="AC21" s="150">
        <v>158259.7</v>
      </c>
      <c r="AD21" s="30">
        <v>279739.32</v>
      </c>
      <c r="AE21" s="80">
        <f t="shared" si="6"/>
        <v>437999.02</v>
      </c>
      <c r="AF21" s="73"/>
      <c r="AG21" s="62">
        <f t="shared" si="14"/>
        <v>291696.32</v>
      </c>
    </row>
    <row r="22" spans="1:33" s="15" customFormat="1" ht="36.75" customHeight="1" thickBot="1">
      <c r="A22" s="112" t="s">
        <v>23</v>
      </c>
      <c r="B22" s="122">
        <v>156502.5</v>
      </c>
      <c r="C22" s="151">
        <v>268855</v>
      </c>
      <c r="D22" s="152">
        <f t="shared" si="0"/>
        <v>112352.5</v>
      </c>
      <c r="E22" s="46">
        <f t="shared" si="8"/>
        <v>6.230390957032554</v>
      </c>
      <c r="F22" s="47">
        <f t="shared" si="1"/>
        <v>93.76960904296745</v>
      </c>
      <c r="G22" s="121">
        <v>143.198</v>
      </c>
      <c r="H22" s="122">
        <v>0</v>
      </c>
      <c r="I22" s="153">
        <v>143198</v>
      </c>
      <c r="J22" s="32">
        <v>7000</v>
      </c>
      <c r="K22" s="33">
        <f t="shared" si="2"/>
        <v>150198</v>
      </c>
      <c r="L22" s="120">
        <v>1165503</v>
      </c>
      <c r="M22" s="121">
        <v>293000</v>
      </c>
      <c r="N22" s="122">
        <v>238521.97</v>
      </c>
      <c r="O22" s="154">
        <f t="shared" si="13"/>
        <v>54478.03</v>
      </c>
      <c r="P22" s="34">
        <v>105352.5</v>
      </c>
      <c r="Q22" s="58">
        <f t="shared" si="9"/>
        <v>159830.53</v>
      </c>
      <c r="R22" s="59">
        <v>112352.5</v>
      </c>
      <c r="S22" s="48">
        <f t="shared" si="10"/>
        <v>6.230390957032554</v>
      </c>
      <c r="T22" s="48">
        <f t="shared" si="11"/>
        <v>93.76960904296745</v>
      </c>
      <c r="U22" s="177">
        <f t="shared" si="12"/>
        <v>100</v>
      </c>
      <c r="V22" s="155">
        <v>143.198</v>
      </c>
      <c r="W22" s="122">
        <v>0</v>
      </c>
      <c r="X22" s="153">
        <v>143198</v>
      </c>
      <c r="Y22" s="32">
        <v>7000</v>
      </c>
      <c r="Z22" s="35">
        <f t="shared" si="4"/>
        <v>150198</v>
      </c>
      <c r="AA22" s="121">
        <v>293000</v>
      </c>
      <c r="AB22" s="122">
        <v>238521.97</v>
      </c>
      <c r="AC22" s="153">
        <v>54478.03</v>
      </c>
      <c r="AD22" s="34">
        <v>105352.5</v>
      </c>
      <c r="AE22" s="81">
        <f t="shared" si="6"/>
        <v>159830.53</v>
      </c>
      <c r="AF22" s="73"/>
      <c r="AG22" s="62">
        <f t="shared" si="14"/>
        <v>112352.5</v>
      </c>
    </row>
    <row r="23" spans="1:33" s="25" customFormat="1" ht="36.75" customHeight="1" thickBot="1">
      <c r="A23" s="106" t="s">
        <v>3</v>
      </c>
      <c r="B23" s="130">
        <v>77398.2</v>
      </c>
      <c r="C23" s="127">
        <v>118781</v>
      </c>
      <c r="D23" s="128">
        <f t="shared" si="0"/>
        <v>41382.8</v>
      </c>
      <c r="E23" s="42">
        <f t="shared" si="8"/>
        <v>61.68988082005084</v>
      </c>
      <c r="F23" s="43">
        <f t="shared" si="1"/>
        <v>38.310119179949154</v>
      </c>
      <c r="G23" s="129">
        <v>150</v>
      </c>
      <c r="H23" s="130">
        <v>75.529</v>
      </c>
      <c r="I23" s="131">
        <v>74471</v>
      </c>
      <c r="J23" s="20">
        <v>25529</v>
      </c>
      <c r="K23" s="21">
        <f t="shared" si="2"/>
        <v>100000</v>
      </c>
      <c r="L23" s="132">
        <v>903574</v>
      </c>
      <c r="M23" s="129">
        <v>59630</v>
      </c>
      <c r="N23" s="130">
        <v>13209.77</v>
      </c>
      <c r="O23" s="131">
        <f t="shared" si="13"/>
        <v>46420.229999999996</v>
      </c>
      <c r="P23" s="22">
        <v>15853.8</v>
      </c>
      <c r="Q23" s="60">
        <f t="shared" si="9"/>
        <v>62274.03</v>
      </c>
      <c r="R23" s="61">
        <v>41382.8</v>
      </c>
      <c r="S23" s="49">
        <f t="shared" si="10"/>
        <v>34.96863431183969</v>
      </c>
      <c r="T23" s="49">
        <f t="shared" si="11"/>
        <v>65.03136568816029</v>
      </c>
      <c r="U23" s="178">
        <f t="shared" si="12"/>
        <v>99.99999999999999</v>
      </c>
      <c r="V23" s="129">
        <v>150</v>
      </c>
      <c r="W23" s="130">
        <v>75.529</v>
      </c>
      <c r="X23" s="131">
        <v>74471</v>
      </c>
      <c r="Y23" s="20">
        <v>14471</v>
      </c>
      <c r="Z23" s="24">
        <f t="shared" si="4"/>
        <v>88942</v>
      </c>
      <c r="AA23" s="129">
        <v>59630</v>
      </c>
      <c r="AB23" s="130">
        <v>13209.77</v>
      </c>
      <c r="AC23" s="131">
        <v>46420.229999999996</v>
      </c>
      <c r="AD23" s="22">
        <v>26911.8</v>
      </c>
      <c r="AE23" s="79">
        <f t="shared" si="6"/>
        <v>73332.03</v>
      </c>
      <c r="AF23" s="74"/>
      <c r="AG23" s="62">
        <f t="shared" si="14"/>
        <v>41382.8</v>
      </c>
    </row>
    <row r="24" spans="1:33" s="15" customFormat="1" ht="36.75" customHeight="1" thickBot="1">
      <c r="A24" s="105" t="s">
        <v>9</v>
      </c>
      <c r="B24" s="156">
        <v>110399</v>
      </c>
      <c r="C24" s="157">
        <v>188819</v>
      </c>
      <c r="D24" s="116">
        <f>C24-B24</f>
        <v>78420</v>
      </c>
      <c r="E24" s="41">
        <f t="shared" si="8"/>
        <v>38.255547054322875</v>
      </c>
      <c r="F24" s="40">
        <f t="shared" si="1"/>
        <v>61.74445294567712</v>
      </c>
      <c r="G24" s="117">
        <v>70</v>
      </c>
      <c r="H24" s="118">
        <v>0</v>
      </c>
      <c r="I24" s="158">
        <v>70000</v>
      </c>
      <c r="J24" s="11">
        <v>30000</v>
      </c>
      <c r="K24" s="16">
        <f t="shared" si="2"/>
        <v>100000</v>
      </c>
      <c r="L24" s="125">
        <v>477865</v>
      </c>
      <c r="M24" s="159">
        <v>87208</v>
      </c>
      <c r="N24" s="156">
        <v>19428.38</v>
      </c>
      <c r="O24" s="119">
        <f t="shared" si="13"/>
        <v>67779.62</v>
      </c>
      <c r="P24" s="13">
        <v>48420</v>
      </c>
      <c r="Q24" s="52">
        <f>O24+P24</f>
        <v>116199.62</v>
      </c>
      <c r="R24" s="17">
        <v>78420</v>
      </c>
      <c r="S24" s="48">
        <f t="shared" si="10"/>
        <v>38.255547054322875</v>
      </c>
      <c r="T24" s="48">
        <f t="shared" si="11"/>
        <v>61.74445294567712</v>
      </c>
      <c r="U24" s="177">
        <f t="shared" si="12"/>
        <v>100</v>
      </c>
      <c r="V24" s="117">
        <v>70</v>
      </c>
      <c r="W24" s="118">
        <v>0</v>
      </c>
      <c r="X24" s="158">
        <v>70000</v>
      </c>
      <c r="Y24" s="11">
        <v>30000</v>
      </c>
      <c r="Z24" s="18">
        <f t="shared" si="4"/>
        <v>100000</v>
      </c>
      <c r="AA24" s="159">
        <v>87208</v>
      </c>
      <c r="AB24" s="156">
        <v>19428.38</v>
      </c>
      <c r="AC24" s="158">
        <v>67779.62</v>
      </c>
      <c r="AD24" s="13">
        <v>48420</v>
      </c>
      <c r="AE24" s="78">
        <f t="shared" si="6"/>
        <v>116199.62</v>
      </c>
      <c r="AF24" s="73"/>
      <c r="AG24" s="62">
        <f t="shared" si="14"/>
        <v>78420</v>
      </c>
    </row>
    <row r="25" spans="1:33" s="25" customFormat="1" ht="36.75" customHeight="1" thickBot="1">
      <c r="A25" s="106" t="s">
        <v>17</v>
      </c>
      <c r="B25" s="160">
        <v>0</v>
      </c>
      <c r="C25" s="161">
        <v>41050</v>
      </c>
      <c r="D25" s="128">
        <f t="shared" si="0"/>
        <v>41050</v>
      </c>
      <c r="E25" s="42">
        <f t="shared" si="8"/>
        <v>60.90133982947626</v>
      </c>
      <c r="F25" s="43">
        <f t="shared" si="1"/>
        <v>39.09866017052375</v>
      </c>
      <c r="G25" s="129">
        <v>105.128</v>
      </c>
      <c r="H25" s="130">
        <v>15.507</v>
      </c>
      <c r="I25" s="162">
        <v>89621</v>
      </c>
      <c r="J25" s="20">
        <v>25000</v>
      </c>
      <c r="K25" s="21">
        <f t="shared" si="2"/>
        <v>114621</v>
      </c>
      <c r="L25" s="132">
        <v>336045</v>
      </c>
      <c r="M25" s="163">
        <v>101495</v>
      </c>
      <c r="N25" s="160">
        <v>19294.33</v>
      </c>
      <c r="O25" s="131">
        <f t="shared" si="13"/>
        <v>82200.67</v>
      </c>
      <c r="P25" s="22">
        <v>16050</v>
      </c>
      <c r="Q25" s="60">
        <f t="shared" si="9"/>
        <v>98250.67</v>
      </c>
      <c r="R25" s="61">
        <v>41050</v>
      </c>
      <c r="S25" s="49">
        <f t="shared" si="10"/>
        <v>25.28380024360536</v>
      </c>
      <c r="T25" s="49">
        <f t="shared" si="11"/>
        <v>74.71619975639464</v>
      </c>
      <c r="U25" s="178">
        <f t="shared" si="12"/>
        <v>100</v>
      </c>
      <c r="V25" s="129">
        <v>105.128</v>
      </c>
      <c r="W25" s="130">
        <v>15.507</v>
      </c>
      <c r="X25" s="162">
        <v>89621</v>
      </c>
      <c r="Y25" s="20">
        <v>10379</v>
      </c>
      <c r="Z25" s="24">
        <f t="shared" si="4"/>
        <v>100000</v>
      </c>
      <c r="AA25" s="163">
        <v>101495</v>
      </c>
      <c r="AB25" s="160">
        <v>19294.33</v>
      </c>
      <c r="AC25" s="162">
        <v>82200.67</v>
      </c>
      <c r="AD25" s="22">
        <v>30671</v>
      </c>
      <c r="AE25" s="79">
        <f aca="true" t="shared" si="15" ref="AE25:AE40">AC25+AD25</f>
        <v>112871.67</v>
      </c>
      <c r="AF25" s="74"/>
      <c r="AG25" s="62">
        <f t="shared" si="14"/>
        <v>41050</v>
      </c>
    </row>
    <row r="26" spans="1:33" s="15" customFormat="1" ht="36.75" customHeight="1" thickBot="1">
      <c r="A26" s="105" t="s">
        <v>4</v>
      </c>
      <c r="B26" s="118">
        <v>24207</v>
      </c>
      <c r="C26" s="124">
        <v>97366</v>
      </c>
      <c r="D26" s="116">
        <f t="shared" si="0"/>
        <v>73159</v>
      </c>
      <c r="E26" s="41">
        <f t="shared" si="8"/>
        <v>0</v>
      </c>
      <c r="F26" s="40">
        <f t="shared" si="1"/>
        <v>100</v>
      </c>
      <c r="G26" s="117">
        <v>140</v>
      </c>
      <c r="H26" s="118">
        <v>0</v>
      </c>
      <c r="I26" s="119">
        <v>140000</v>
      </c>
      <c r="J26" s="11">
        <v>0</v>
      </c>
      <c r="K26" s="16">
        <f t="shared" si="2"/>
        <v>140000</v>
      </c>
      <c r="L26" s="125">
        <v>337108</v>
      </c>
      <c r="M26" s="159">
        <v>195000</v>
      </c>
      <c r="N26" s="156">
        <v>80232.87</v>
      </c>
      <c r="O26" s="119">
        <f t="shared" si="13"/>
        <v>114767.13</v>
      </c>
      <c r="P26" s="13">
        <v>73159</v>
      </c>
      <c r="Q26" s="54">
        <f t="shared" si="9"/>
        <v>187926.13</v>
      </c>
      <c r="R26" s="55">
        <v>73159</v>
      </c>
      <c r="S26" s="48">
        <f t="shared" si="10"/>
        <v>0</v>
      </c>
      <c r="T26" s="48">
        <f t="shared" si="11"/>
        <v>100</v>
      </c>
      <c r="U26" s="177">
        <f t="shared" si="12"/>
        <v>100</v>
      </c>
      <c r="V26" s="117">
        <v>140</v>
      </c>
      <c r="W26" s="118">
        <v>0</v>
      </c>
      <c r="X26" s="119">
        <v>140000</v>
      </c>
      <c r="Y26" s="11">
        <v>0</v>
      </c>
      <c r="Z26" s="18">
        <f t="shared" si="4"/>
        <v>140000</v>
      </c>
      <c r="AA26" s="159">
        <v>195000</v>
      </c>
      <c r="AB26" s="156">
        <v>80232.87</v>
      </c>
      <c r="AC26" s="119">
        <v>114767.13</v>
      </c>
      <c r="AD26" s="13">
        <v>73159</v>
      </c>
      <c r="AE26" s="78">
        <f t="shared" si="15"/>
        <v>187926.13</v>
      </c>
      <c r="AF26" s="73"/>
      <c r="AG26" s="62">
        <f t="shared" si="14"/>
        <v>73159</v>
      </c>
    </row>
    <row r="27" spans="1:33" s="25" customFormat="1" ht="36.75" customHeight="1" thickBot="1">
      <c r="A27" s="106" t="s">
        <v>18</v>
      </c>
      <c r="B27" s="130">
        <v>107437</v>
      </c>
      <c r="C27" s="127">
        <v>149039</v>
      </c>
      <c r="D27" s="128">
        <f t="shared" si="0"/>
        <v>41602</v>
      </c>
      <c r="E27" s="42">
        <f t="shared" si="8"/>
        <v>48.07461179750974</v>
      </c>
      <c r="F27" s="43">
        <f t="shared" si="1"/>
        <v>51.92538820249026</v>
      </c>
      <c r="G27" s="129">
        <v>245.027</v>
      </c>
      <c r="H27" s="130">
        <v>3</v>
      </c>
      <c r="I27" s="131">
        <v>242027</v>
      </c>
      <c r="J27" s="20">
        <v>20000</v>
      </c>
      <c r="K27" s="21">
        <f t="shared" si="2"/>
        <v>262027</v>
      </c>
      <c r="L27" s="132">
        <v>406266</v>
      </c>
      <c r="M27" s="163">
        <v>234462</v>
      </c>
      <c r="N27" s="160">
        <v>25000.19</v>
      </c>
      <c r="O27" s="131">
        <f t="shared" si="13"/>
        <v>209461.81</v>
      </c>
      <c r="P27" s="22">
        <v>21602</v>
      </c>
      <c r="Q27" s="60">
        <f t="shared" si="9"/>
        <v>231063.81</v>
      </c>
      <c r="R27" s="61">
        <v>41602</v>
      </c>
      <c r="S27" s="49">
        <f t="shared" si="10"/>
        <v>0</v>
      </c>
      <c r="T27" s="49">
        <f t="shared" si="11"/>
        <v>100</v>
      </c>
      <c r="U27" s="178">
        <f t="shared" si="12"/>
        <v>100</v>
      </c>
      <c r="V27" s="129">
        <v>245.027</v>
      </c>
      <c r="W27" s="130">
        <v>3</v>
      </c>
      <c r="X27" s="131">
        <v>242027</v>
      </c>
      <c r="Y27" s="20">
        <v>0</v>
      </c>
      <c r="Z27" s="24">
        <f t="shared" si="4"/>
        <v>242027</v>
      </c>
      <c r="AA27" s="163">
        <v>234462</v>
      </c>
      <c r="AB27" s="160">
        <v>25000.19</v>
      </c>
      <c r="AC27" s="131">
        <v>209461.81</v>
      </c>
      <c r="AD27" s="22">
        <v>41602</v>
      </c>
      <c r="AE27" s="79">
        <f t="shared" si="15"/>
        <v>251063.81</v>
      </c>
      <c r="AF27" s="74"/>
      <c r="AG27" s="62">
        <f t="shared" si="14"/>
        <v>41602</v>
      </c>
    </row>
    <row r="28" spans="1:33" s="15" customFormat="1" ht="36.75" customHeight="1" thickBot="1">
      <c r="A28" s="105" t="s">
        <v>19</v>
      </c>
      <c r="B28" s="118">
        <v>293854.56</v>
      </c>
      <c r="C28" s="124">
        <v>333913</v>
      </c>
      <c r="D28" s="116">
        <f t="shared" si="0"/>
        <v>40058.44</v>
      </c>
      <c r="E28" s="41">
        <f t="shared" si="8"/>
        <v>0</v>
      </c>
      <c r="F28" s="40">
        <f t="shared" si="1"/>
        <v>100</v>
      </c>
      <c r="G28" s="117">
        <v>142.267</v>
      </c>
      <c r="H28" s="118">
        <v>0</v>
      </c>
      <c r="I28" s="119">
        <v>142267</v>
      </c>
      <c r="J28" s="36">
        <v>0</v>
      </c>
      <c r="K28" s="16">
        <f t="shared" si="2"/>
        <v>142267</v>
      </c>
      <c r="L28" s="125">
        <v>933600</v>
      </c>
      <c r="M28" s="159">
        <v>229205</v>
      </c>
      <c r="N28" s="156">
        <v>110989.7</v>
      </c>
      <c r="O28" s="119">
        <f t="shared" si="13"/>
        <v>118215.3</v>
      </c>
      <c r="P28" s="13">
        <v>40058.44</v>
      </c>
      <c r="Q28" s="54">
        <f t="shared" si="9"/>
        <v>158273.74</v>
      </c>
      <c r="R28" s="55">
        <v>40058.44</v>
      </c>
      <c r="S28" s="48">
        <f t="shared" si="10"/>
        <v>0</v>
      </c>
      <c r="T28" s="48">
        <f t="shared" si="11"/>
        <v>100</v>
      </c>
      <c r="U28" s="177">
        <f t="shared" si="12"/>
        <v>100</v>
      </c>
      <c r="V28" s="117">
        <v>142.267</v>
      </c>
      <c r="W28" s="118">
        <v>0</v>
      </c>
      <c r="X28" s="119">
        <v>142267</v>
      </c>
      <c r="Y28" s="11">
        <v>0</v>
      </c>
      <c r="Z28" s="18">
        <f t="shared" si="4"/>
        <v>142267</v>
      </c>
      <c r="AA28" s="159">
        <v>229205</v>
      </c>
      <c r="AB28" s="156">
        <v>110989.7</v>
      </c>
      <c r="AC28" s="119">
        <v>118215.3</v>
      </c>
      <c r="AD28" s="13">
        <v>40058.44</v>
      </c>
      <c r="AE28" s="78">
        <f t="shared" si="15"/>
        <v>158273.74</v>
      </c>
      <c r="AF28" s="73"/>
      <c r="AG28" s="62">
        <f aca="true" t="shared" si="16" ref="AG28:AG40">Y28+AD28</f>
        <v>40058.44</v>
      </c>
    </row>
    <row r="29" spans="1:33" s="25" customFormat="1" ht="36.75" customHeight="1" thickBot="1">
      <c r="A29" s="106" t="s">
        <v>5</v>
      </c>
      <c r="B29" s="160">
        <v>12024</v>
      </c>
      <c r="C29" s="161">
        <v>40080</v>
      </c>
      <c r="D29" s="128">
        <f>C29-B29</f>
        <v>28056</v>
      </c>
      <c r="E29" s="42">
        <f t="shared" si="8"/>
        <v>17.821499857427998</v>
      </c>
      <c r="F29" s="43">
        <f t="shared" si="1"/>
        <v>82.17850014257199</v>
      </c>
      <c r="G29" s="129">
        <v>75</v>
      </c>
      <c r="H29" s="130">
        <v>0</v>
      </c>
      <c r="I29" s="162">
        <v>75000</v>
      </c>
      <c r="J29" s="20">
        <v>5000</v>
      </c>
      <c r="K29" s="21">
        <f t="shared" si="2"/>
        <v>80000</v>
      </c>
      <c r="L29" s="132">
        <v>377907</v>
      </c>
      <c r="M29" s="163">
        <v>103633</v>
      </c>
      <c r="N29" s="160">
        <v>26648.61</v>
      </c>
      <c r="O29" s="131">
        <f t="shared" si="13"/>
        <v>76984.39</v>
      </c>
      <c r="P29" s="22">
        <v>23056</v>
      </c>
      <c r="Q29" s="60">
        <f t="shared" si="9"/>
        <v>100040.39</v>
      </c>
      <c r="R29" s="61">
        <v>28056</v>
      </c>
      <c r="S29" s="49">
        <f t="shared" si="10"/>
        <v>0</v>
      </c>
      <c r="T29" s="49">
        <f t="shared" si="11"/>
        <v>100</v>
      </c>
      <c r="U29" s="178">
        <f t="shared" si="12"/>
        <v>100</v>
      </c>
      <c r="V29" s="129">
        <v>75</v>
      </c>
      <c r="W29" s="130">
        <v>0</v>
      </c>
      <c r="X29" s="162">
        <v>75000</v>
      </c>
      <c r="Y29" s="20">
        <v>0</v>
      </c>
      <c r="Z29" s="24">
        <f t="shared" si="4"/>
        <v>75000</v>
      </c>
      <c r="AA29" s="163">
        <v>103633</v>
      </c>
      <c r="AB29" s="160">
        <v>26648.61</v>
      </c>
      <c r="AC29" s="162">
        <v>76984.39</v>
      </c>
      <c r="AD29" s="22">
        <v>28056</v>
      </c>
      <c r="AE29" s="79">
        <f t="shared" si="15"/>
        <v>105040.39</v>
      </c>
      <c r="AF29" s="74"/>
      <c r="AG29" s="62">
        <f t="shared" si="16"/>
        <v>28056</v>
      </c>
    </row>
    <row r="30" spans="1:33" s="25" customFormat="1" ht="36.75" customHeight="1" thickBot="1">
      <c r="A30" s="106" t="s">
        <v>10</v>
      </c>
      <c r="B30" s="130">
        <v>98742.05</v>
      </c>
      <c r="C30" s="127">
        <v>175743</v>
      </c>
      <c r="D30" s="128">
        <f t="shared" si="0"/>
        <v>77000.95</v>
      </c>
      <c r="E30" s="42">
        <f t="shared" si="8"/>
        <v>25.97370551921762</v>
      </c>
      <c r="F30" s="43">
        <f t="shared" si="1"/>
        <v>74.02629448078238</v>
      </c>
      <c r="G30" s="129">
        <v>173</v>
      </c>
      <c r="H30" s="130">
        <v>0</v>
      </c>
      <c r="I30" s="131">
        <v>173000</v>
      </c>
      <c r="J30" s="20">
        <v>20000</v>
      </c>
      <c r="K30" s="21">
        <f t="shared" si="2"/>
        <v>193000</v>
      </c>
      <c r="L30" s="132">
        <v>558463</v>
      </c>
      <c r="M30" s="163">
        <v>248661.61</v>
      </c>
      <c r="N30" s="160">
        <v>0</v>
      </c>
      <c r="O30" s="131">
        <f t="shared" si="13"/>
        <v>248661.61</v>
      </c>
      <c r="P30" s="22">
        <v>57000.95</v>
      </c>
      <c r="Q30" s="60">
        <f t="shared" si="9"/>
        <v>305662.56</v>
      </c>
      <c r="R30" s="61">
        <v>77000.95</v>
      </c>
      <c r="S30" s="49">
        <f t="shared" si="10"/>
        <v>0</v>
      </c>
      <c r="T30" s="49">
        <f t="shared" si="11"/>
        <v>100</v>
      </c>
      <c r="U30" s="178">
        <f t="shared" si="12"/>
        <v>100</v>
      </c>
      <c r="V30" s="129">
        <v>173</v>
      </c>
      <c r="W30" s="130">
        <v>0</v>
      </c>
      <c r="X30" s="131">
        <v>173000</v>
      </c>
      <c r="Y30" s="20">
        <v>0</v>
      </c>
      <c r="Z30" s="24">
        <f t="shared" si="4"/>
        <v>173000</v>
      </c>
      <c r="AA30" s="163">
        <v>248661.61</v>
      </c>
      <c r="AB30" s="160">
        <v>0</v>
      </c>
      <c r="AC30" s="131">
        <v>248661.61</v>
      </c>
      <c r="AD30" s="22">
        <v>77000.95</v>
      </c>
      <c r="AE30" s="79">
        <f t="shared" si="15"/>
        <v>325662.56</v>
      </c>
      <c r="AF30" s="74"/>
      <c r="AG30" s="62">
        <f t="shared" si="16"/>
        <v>77000.95</v>
      </c>
    </row>
    <row r="31" spans="1:33" s="15" customFormat="1" ht="36.75" customHeight="1" thickBot="1">
      <c r="A31" s="105" t="s">
        <v>24</v>
      </c>
      <c r="B31" s="156">
        <v>45585.11</v>
      </c>
      <c r="C31" s="157">
        <v>56441</v>
      </c>
      <c r="D31" s="116">
        <f t="shared" si="0"/>
        <v>10855.89</v>
      </c>
      <c r="E31" s="41">
        <f t="shared" si="8"/>
        <v>0</v>
      </c>
      <c r="F31" s="40">
        <f t="shared" si="1"/>
        <v>100</v>
      </c>
      <c r="G31" s="117">
        <v>114</v>
      </c>
      <c r="H31" s="118">
        <v>0</v>
      </c>
      <c r="I31" s="158">
        <v>114000</v>
      </c>
      <c r="J31" s="11">
        <v>0</v>
      </c>
      <c r="K31" s="16">
        <f t="shared" si="2"/>
        <v>114000</v>
      </c>
      <c r="L31" s="125">
        <v>749184</v>
      </c>
      <c r="M31" s="159">
        <v>24000</v>
      </c>
      <c r="N31" s="156">
        <v>22315.61</v>
      </c>
      <c r="O31" s="119">
        <f t="shared" si="13"/>
        <v>1684.3899999999994</v>
      </c>
      <c r="P31" s="13">
        <v>10855.89</v>
      </c>
      <c r="Q31" s="54">
        <f t="shared" si="9"/>
        <v>12540.279999999999</v>
      </c>
      <c r="R31" s="55">
        <v>10855.89</v>
      </c>
      <c r="S31" s="48">
        <f t="shared" si="10"/>
        <v>0</v>
      </c>
      <c r="T31" s="48">
        <f t="shared" si="11"/>
        <v>100</v>
      </c>
      <c r="U31" s="177">
        <f t="shared" si="12"/>
        <v>100</v>
      </c>
      <c r="V31" s="117">
        <v>114</v>
      </c>
      <c r="W31" s="118">
        <v>0</v>
      </c>
      <c r="X31" s="158">
        <v>114000</v>
      </c>
      <c r="Y31" s="11">
        <v>0</v>
      </c>
      <c r="Z31" s="18">
        <f t="shared" si="4"/>
        <v>114000</v>
      </c>
      <c r="AA31" s="159">
        <v>24000</v>
      </c>
      <c r="AB31" s="156">
        <v>22315.61</v>
      </c>
      <c r="AC31" s="158">
        <v>1684.3899999999994</v>
      </c>
      <c r="AD31" s="13">
        <v>10855.89</v>
      </c>
      <c r="AE31" s="78">
        <f t="shared" si="15"/>
        <v>12540.279999999999</v>
      </c>
      <c r="AF31" s="73"/>
      <c r="AG31" s="62">
        <f t="shared" si="16"/>
        <v>10855.89</v>
      </c>
    </row>
    <row r="32" spans="1:33" s="15" customFormat="1" ht="36.75" customHeight="1" thickBot="1">
      <c r="A32" s="105" t="s">
        <v>11</v>
      </c>
      <c r="B32" s="118">
        <v>4888</v>
      </c>
      <c r="C32" s="124">
        <v>9502</v>
      </c>
      <c r="D32" s="116">
        <f t="shared" si="0"/>
        <v>4614</v>
      </c>
      <c r="E32" s="41">
        <f t="shared" si="8"/>
        <v>0</v>
      </c>
      <c r="F32" s="40">
        <f t="shared" si="1"/>
        <v>100</v>
      </c>
      <c r="G32" s="117">
        <v>61.334</v>
      </c>
      <c r="H32" s="118">
        <v>0</v>
      </c>
      <c r="I32" s="119">
        <v>61334</v>
      </c>
      <c r="J32" s="11">
        <v>0</v>
      </c>
      <c r="K32" s="16">
        <f t="shared" si="2"/>
        <v>61334</v>
      </c>
      <c r="L32" s="125">
        <v>942574</v>
      </c>
      <c r="M32" s="159">
        <v>14062</v>
      </c>
      <c r="N32" s="156">
        <v>1397.25</v>
      </c>
      <c r="O32" s="119">
        <f t="shared" si="13"/>
        <v>12664.75</v>
      </c>
      <c r="P32" s="13">
        <v>4614</v>
      </c>
      <c r="Q32" s="54">
        <f t="shared" si="9"/>
        <v>17278.75</v>
      </c>
      <c r="R32" s="55">
        <v>4614</v>
      </c>
      <c r="S32" s="48">
        <f t="shared" si="10"/>
        <v>0</v>
      </c>
      <c r="T32" s="48">
        <f t="shared" si="11"/>
        <v>100</v>
      </c>
      <c r="U32" s="177">
        <f t="shared" si="12"/>
        <v>100</v>
      </c>
      <c r="V32" s="117">
        <v>61.334</v>
      </c>
      <c r="W32" s="118">
        <v>0</v>
      </c>
      <c r="X32" s="119">
        <v>61334</v>
      </c>
      <c r="Y32" s="11">
        <v>0</v>
      </c>
      <c r="Z32" s="18">
        <f t="shared" si="4"/>
        <v>61334</v>
      </c>
      <c r="AA32" s="159">
        <v>14062</v>
      </c>
      <c r="AB32" s="156">
        <v>1397.25</v>
      </c>
      <c r="AC32" s="119">
        <v>12664.75</v>
      </c>
      <c r="AD32" s="13">
        <v>4614</v>
      </c>
      <c r="AE32" s="78">
        <f t="shared" si="15"/>
        <v>17278.75</v>
      </c>
      <c r="AF32" s="73"/>
      <c r="AG32" s="62">
        <f t="shared" si="16"/>
        <v>4614</v>
      </c>
    </row>
    <row r="33" spans="1:33" s="25" customFormat="1" ht="36.75" customHeight="1" thickBot="1">
      <c r="A33" s="106" t="s">
        <v>12</v>
      </c>
      <c r="B33" s="130">
        <v>11934</v>
      </c>
      <c r="C33" s="127">
        <v>69078</v>
      </c>
      <c r="D33" s="128">
        <f t="shared" si="0"/>
        <v>57144</v>
      </c>
      <c r="E33" s="42">
        <f t="shared" si="8"/>
        <v>1.749965000699986</v>
      </c>
      <c r="F33" s="43">
        <f t="shared" si="1"/>
        <v>98.25003499930001</v>
      </c>
      <c r="G33" s="129">
        <v>101.5</v>
      </c>
      <c r="H33" s="130">
        <v>0</v>
      </c>
      <c r="I33" s="131">
        <v>101500</v>
      </c>
      <c r="J33" s="20">
        <v>1000</v>
      </c>
      <c r="K33" s="21">
        <f t="shared" si="2"/>
        <v>102500</v>
      </c>
      <c r="L33" s="132">
        <v>721130</v>
      </c>
      <c r="M33" s="163">
        <v>99175.56</v>
      </c>
      <c r="N33" s="160">
        <v>94993.21</v>
      </c>
      <c r="O33" s="164">
        <f t="shared" si="13"/>
        <v>4182.349999999991</v>
      </c>
      <c r="P33" s="22">
        <v>56144</v>
      </c>
      <c r="Q33" s="60">
        <f t="shared" si="9"/>
        <v>60326.34999999999</v>
      </c>
      <c r="R33" s="61">
        <v>57144</v>
      </c>
      <c r="S33" s="49">
        <f t="shared" si="10"/>
        <v>0</v>
      </c>
      <c r="T33" s="49">
        <f t="shared" si="11"/>
        <v>100</v>
      </c>
      <c r="U33" s="178">
        <f t="shared" si="12"/>
        <v>100</v>
      </c>
      <c r="V33" s="129">
        <v>101.5</v>
      </c>
      <c r="W33" s="130">
        <v>0</v>
      </c>
      <c r="X33" s="131">
        <v>101500</v>
      </c>
      <c r="Y33" s="20">
        <v>0</v>
      </c>
      <c r="Z33" s="24">
        <f t="shared" si="4"/>
        <v>101500</v>
      </c>
      <c r="AA33" s="163">
        <v>99175.56</v>
      </c>
      <c r="AB33" s="160">
        <v>94993.21</v>
      </c>
      <c r="AC33" s="131">
        <v>4182.349999999991</v>
      </c>
      <c r="AD33" s="22">
        <v>57144</v>
      </c>
      <c r="AE33" s="79">
        <f t="shared" si="15"/>
        <v>61326.34999999999</v>
      </c>
      <c r="AF33" s="74"/>
      <c r="AG33" s="62">
        <f t="shared" si="16"/>
        <v>57144</v>
      </c>
    </row>
    <row r="34" spans="1:33" s="25" customFormat="1" ht="36.75" customHeight="1" thickBot="1">
      <c r="A34" s="106" t="s">
        <v>6</v>
      </c>
      <c r="B34" s="130">
        <v>413702.11</v>
      </c>
      <c r="C34" s="127">
        <v>621569</v>
      </c>
      <c r="D34" s="128">
        <f t="shared" si="0"/>
        <v>207866.89</v>
      </c>
      <c r="E34" s="42">
        <f t="shared" si="8"/>
        <v>59.28355881978125</v>
      </c>
      <c r="F34" s="43">
        <f t="shared" si="1"/>
        <v>40.716441180218744</v>
      </c>
      <c r="G34" s="129">
        <v>269.01</v>
      </c>
      <c r="H34" s="130">
        <v>172.241</v>
      </c>
      <c r="I34" s="131">
        <v>96769</v>
      </c>
      <c r="J34" s="20">
        <v>123230.89</v>
      </c>
      <c r="K34" s="21">
        <f t="shared" si="2"/>
        <v>219999.89</v>
      </c>
      <c r="L34" s="132">
        <v>805841</v>
      </c>
      <c r="M34" s="163">
        <v>296837</v>
      </c>
      <c r="N34" s="160">
        <f aca="true" t="shared" si="17" ref="N34:N40">M34-O34</f>
        <v>221961.38</v>
      </c>
      <c r="O34" s="131">
        <v>74875.62</v>
      </c>
      <c r="P34" s="22">
        <v>84636</v>
      </c>
      <c r="Q34" s="60">
        <f t="shared" si="9"/>
        <v>159511.62</v>
      </c>
      <c r="R34" s="61">
        <v>207866.89</v>
      </c>
      <c r="S34" s="49">
        <f t="shared" si="10"/>
        <v>49.66206979861006</v>
      </c>
      <c r="T34" s="49">
        <f t="shared" si="11"/>
        <v>50.33793020138994</v>
      </c>
      <c r="U34" s="178">
        <f t="shared" si="12"/>
        <v>100</v>
      </c>
      <c r="V34" s="129">
        <v>269.01</v>
      </c>
      <c r="W34" s="130">
        <v>172.241</v>
      </c>
      <c r="X34" s="131">
        <v>96769</v>
      </c>
      <c r="Y34" s="20">
        <v>103231</v>
      </c>
      <c r="Z34" s="24">
        <f t="shared" si="4"/>
        <v>200000</v>
      </c>
      <c r="AA34" s="163">
        <v>296837</v>
      </c>
      <c r="AB34" s="160">
        <v>221961.38</v>
      </c>
      <c r="AC34" s="131">
        <v>74875.62</v>
      </c>
      <c r="AD34" s="22">
        <v>104635.89</v>
      </c>
      <c r="AE34" s="79">
        <f t="shared" si="15"/>
        <v>179511.51</v>
      </c>
      <c r="AF34" s="74"/>
      <c r="AG34" s="62">
        <f t="shared" si="16"/>
        <v>207866.89</v>
      </c>
    </row>
    <row r="35" spans="1:33" s="15" customFormat="1" ht="36.75" customHeight="1" thickBot="1">
      <c r="A35" s="105" t="s">
        <v>13</v>
      </c>
      <c r="B35" s="118">
        <v>99880.73</v>
      </c>
      <c r="C35" s="124">
        <v>145537.5</v>
      </c>
      <c r="D35" s="116">
        <f t="shared" si="0"/>
        <v>45656.770000000004</v>
      </c>
      <c r="E35" s="41">
        <f t="shared" si="8"/>
        <v>21.902556838777688</v>
      </c>
      <c r="F35" s="40">
        <f t="shared" si="1"/>
        <v>78.0974431612223</v>
      </c>
      <c r="G35" s="117">
        <v>37</v>
      </c>
      <c r="H35" s="118">
        <v>0</v>
      </c>
      <c r="I35" s="119">
        <v>37000</v>
      </c>
      <c r="J35" s="11">
        <v>10000</v>
      </c>
      <c r="K35" s="16">
        <f t="shared" si="2"/>
        <v>47000</v>
      </c>
      <c r="L35" s="125">
        <v>787851</v>
      </c>
      <c r="M35" s="159">
        <v>85658</v>
      </c>
      <c r="N35" s="156">
        <f t="shared" si="17"/>
        <v>61888.34</v>
      </c>
      <c r="O35" s="119">
        <v>23769.66</v>
      </c>
      <c r="P35" s="13">
        <v>35656.77</v>
      </c>
      <c r="Q35" s="54">
        <f t="shared" si="9"/>
        <v>59426.42999999999</v>
      </c>
      <c r="R35" s="55">
        <v>45656.770000000004</v>
      </c>
      <c r="S35" s="48">
        <f t="shared" si="10"/>
        <v>21.902556838777688</v>
      </c>
      <c r="T35" s="48">
        <f t="shared" si="11"/>
        <v>78.0974431612223</v>
      </c>
      <c r="U35" s="177">
        <f t="shared" si="12"/>
        <v>99.99999999999999</v>
      </c>
      <c r="V35" s="117">
        <v>37</v>
      </c>
      <c r="W35" s="118">
        <v>0</v>
      </c>
      <c r="X35" s="119">
        <v>37000</v>
      </c>
      <c r="Y35" s="11">
        <v>10000</v>
      </c>
      <c r="Z35" s="18">
        <f t="shared" si="4"/>
        <v>47000</v>
      </c>
      <c r="AA35" s="159">
        <v>85658</v>
      </c>
      <c r="AB35" s="156">
        <v>61888.34</v>
      </c>
      <c r="AC35" s="119">
        <v>23769.66</v>
      </c>
      <c r="AD35" s="13">
        <v>35656.77</v>
      </c>
      <c r="AE35" s="78">
        <f t="shared" si="15"/>
        <v>59426.42999999999</v>
      </c>
      <c r="AF35" s="73"/>
      <c r="AG35" s="62">
        <f t="shared" si="16"/>
        <v>45656.77</v>
      </c>
    </row>
    <row r="36" spans="1:33" s="25" customFormat="1" ht="36.75" customHeight="1" thickBot="1">
      <c r="A36" s="106" t="s">
        <v>7</v>
      </c>
      <c r="B36" s="130">
        <v>226076</v>
      </c>
      <c r="C36" s="127">
        <v>466630</v>
      </c>
      <c r="D36" s="128">
        <f t="shared" si="0"/>
        <v>240554</v>
      </c>
      <c r="E36" s="42">
        <f t="shared" si="8"/>
        <v>41.80100933678093</v>
      </c>
      <c r="F36" s="43">
        <f t="shared" si="1"/>
        <v>58.19899066321908</v>
      </c>
      <c r="G36" s="129">
        <v>133.235</v>
      </c>
      <c r="H36" s="130">
        <v>4.182</v>
      </c>
      <c r="I36" s="131">
        <v>129053</v>
      </c>
      <c r="J36" s="20">
        <v>100554</v>
      </c>
      <c r="K36" s="21">
        <f t="shared" si="2"/>
        <v>229607</v>
      </c>
      <c r="L36" s="132">
        <v>1239796</v>
      </c>
      <c r="M36" s="163">
        <v>208333</v>
      </c>
      <c r="N36" s="160">
        <f t="shared" si="17"/>
        <v>118292.38</v>
      </c>
      <c r="O36" s="131">
        <v>90040.62</v>
      </c>
      <c r="P36" s="22">
        <v>140000</v>
      </c>
      <c r="Q36" s="60">
        <f t="shared" si="9"/>
        <v>230040.62</v>
      </c>
      <c r="R36" s="61">
        <v>240554</v>
      </c>
      <c r="S36" s="49">
        <f t="shared" si="10"/>
        <v>8.70781612444607</v>
      </c>
      <c r="T36" s="49">
        <f t="shared" si="11"/>
        <v>91.29218387555393</v>
      </c>
      <c r="U36" s="178">
        <f t="shared" si="12"/>
        <v>100</v>
      </c>
      <c r="V36" s="129">
        <v>133.235</v>
      </c>
      <c r="W36" s="130">
        <v>4.182</v>
      </c>
      <c r="X36" s="131">
        <v>129053</v>
      </c>
      <c r="Y36" s="20">
        <v>20947</v>
      </c>
      <c r="Z36" s="24">
        <f t="shared" si="4"/>
        <v>150000</v>
      </c>
      <c r="AA36" s="163">
        <v>208333</v>
      </c>
      <c r="AB36" s="160">
        <v>118292.38</v>
      </c>
      <c r="AC36" s="131">
        <v>90040.62</v>
      </c>
      <c r="AD36" s="22">
        <v>219607</v>
      </c>
      <c r="AE36" s="79">
        <f t="shared" si="15"/>
        <v>309647.62</v>
      </c>
      <c r="AF36" s="74"/>
      <c r="AG36" s="62">
        <f t="shared" si="16"/>
        <v>240554</v>
      </c>
    </row>
    <row r="37" spans="1:33" s="25" customFormat="1" ht="36.75" customHeight="1" thickBot="1">
      <c r="A37" s="106" t="s">
        <v>8</v>
      </c>
      <c r="B37" s="130">
        <v>147364</v>
      </c>
      <c r="C37" s="127">
        <v>249880.75</v>
      </c>
      <c r="D37" s="128">
        <f t="shared" si="0"/>
        <v>102516.75</v>
      </c>
      <c r="E37" s="42">
        <f t="shared" si="8"/>
        <v>50.00036579388246</v>
      </c>
      <c r="F37" s="43">
        <f t="shared" si="1"/>
        <v>49.99963420611754</v>
      </c>
      <c r="G37" s="129">
        <v>926.502</v>
      </c>
      <c r="H37" s="130">
        <v>0</v>
      </c>
      <c r="I37" s="131">
        <v>926500</v>
      </c>
      <c r="J37" s="20">
        <v>51258.75</v>
      </c>
      <c r="K37" s="21">
        <f t="shared" si="2"/>
        <v>977758.75</v>
      </c>
      <c r="L37" s="132">
        <v>1064413</v>
      </c>
      <c r="M37" s="163">
        <v>688793</v>
      </c>
      <c r="N37" s="160">
        <f t="shared" si="17"/>
        <v>23240.26000000001</v>
      </c>
      <c r="O37" s="131">
        <v>665552.74</v>
      </c>
      <c r="P37" s="22">
        <v>51258</v>
      </c>
      <c r="Q37" s="60">
        <f t="shared" si="9"/>
        <v>716810.74</v>
      </c>
      <c r="R37" s="61">
        <v>102516.75</v>
      </c>
      <c r="S37" s="49">
        <f t="shared" si="10"/>
        <v>0</v>
      </c>
      <c r="T37" s="49">
        <f t="shared" si="11"/>
        <v>100</v>
      </c>
      <c r="U37" s="178">
        <f t="shared" si="12"/>
        <v>100</v>
      </c>
      <c r="V37" s="129">
        <v>926.502</v>
      </c>
      <c r="W37" s="130">
        <v>0</v>
      </c>
      <c r="X37" s="131">
        <v>926500</v>
      </c>
      <c r="Y37" s="20">
        <v>0</v>
      </c>
      <c r="Z37" s="24">
        <f t="shared" si="4"/>
        <v>926500</v>
      </c>
      <c r="AA37" s="163">
        <v>688793</v>
      </c>
      <c r="AB37" s="160">
        <v>23240.26000000001</v>
      </c>
      <c r="AC37" s="131">
        <v>665552.74</v>
      </c>
      <c r="AD37" s="22">
        <v>102516.75</v>
      </c>
      <c r="AE37" s="79">
        <f t="shared" si="15"/>
        <v>768069.49</v>
      </c>
      <c r="AF37" s="73">
        <v>300000</v>
      </c>
      <c r="AG37" s="62">
        <f t="shared" si="16"/>
        <v>102516.75</v>
      </c>
    </row>
    <row r="38" spans="1:33" s="15" customFormat="1" ht="36.75" customHeight="1" thickBot="1">
      <c r="A38" s="105" t="s">
        <v>14</v>
      </c>
      <c r="B38" s="118">
        <v>27071</v>
      </c>
      <c r="C38" s="124">
        <v>46711</v>
      </c>
      <c r="D38" s="116">
        <f t="shared" si="0"/>
        <v>19640</v>
      </c>
      <c r="E38" s="41">
        <f t="shared" si="8"/>
        <v>5.091649694501019</v>
      </c>
      <c r="F38" s="40">
        <f t="shared" si="1"/>
        <v>94.90835030549898</v>
      </c>
      <c r="G38" s="117">
        <v>87.1</v>
      </c>
      <c r="H38" s="118">
        <v>0</v>
      </c>
      <c r="I38" s="119">
        <v>87100</v>
      </c>
      <c r="J38" s="11">
        <v>1000</v>
      </c>
      <c r="K38" s="16">
        <f t="shared" si="2"/>
        <v>88100</v>
      </c>
      <c r="L38" s="125">
        <v>895455</v>
      </c>
      <c r="M38" s="159">
        <v>147590</v>
      </c>
      <c r="N38" s="156">
        <f t="shared" si="17"/>
        <v>102178</v>
      </c>
      <c r="O38" s="119">
        <v>45412</v>
      </c>
      <c r="P38" s="13">
        <v>18640</v>
      </c>
      <c r="Q38" s="54">
        <f t="shared" si="9"/>
        <v>64052</v>
      </c>
      <c r="R38" s="55">
        <v>19640</v>
      </c>
      <c r="S38" s="48">
        <f t="shared" si="10"/>
        <v>5.091649694501019</v>
      </c>
      <c r="T38" s="48">
        <f t="shared" si="11"/>
        <v>94.90835030549898</v>
      </c>
      <c r="U38" s="177">
        <f t="shared" si="12"/>
        <v>100</v>
      </c>
      <c r="V38" s="117">
        <v>87.1</v>
      </c>
      <c r="W38" s="118">
        <v>0</v>
      </c>
      <c r="X38" s="119">
        <v>87100</v>
      </c>
      <c r="Y38" s="11">
        <v>1000</v>
      </c>
      <c r="Z38" s="18">
        <f t="shared" si="4"/>
        <v>88100</v>
      </c>
      <c r="AA38" s="159">
        <v>147590</v>
      </c>
      <c r="AB38" s="156">
        <v>102178</v>
      </c>
      <c r="AC38" s="119">
        <v>45412</v>
      </c>
      <c r="AD38" s="13">
        <v>18640</v>
      </c>
      <c r="AE38" s="78">
        <f t="shared" si="15"/>
        <v>64052</v>
      </c>
      <c r="AF38" s="73"/>
      <c r="AG38" s="62">
        <f t="shared" si="16"/>
        <v>19640</v>
      </c>
    </row>
    <row r="39" spans="1:33" s="25" customFormat="1" ht="36.75" customHeight="1" thickBot="1">
      <c r="A39" s="106" t="s">
        <v>15</v>
      </c>
      <c r="B39" s="130">
        <v>134556.95</v>
      </c>
      <c r="C39" s="127">
        <v>208612</v>
      </c>
      <c r="D39" s="128">
        <f t="shared" si="0"/>
        <v>74055.04999999999</v>
      </c>
      <c r="E39" s="42">
        <f t="shared" si="8"/>
        <v>27.006936056352675</v>
      </c>
      <c r="F39" s="43">
        <f t="shared" si="1"/>
        <v>72.99306394364734</v>
      </c>
      <c r="G39" s="129">
        <v>200</v>
      </c>
      <c r="H39" s="130">
        <v>0</v>
      </c>
      <c r="I39" s="131">
        <v>200000</v>
      </c>
      <c r="J39" s="20">
        <v>20000</v>
      </c>
      <c r="K39" s="21">
        <f t="shared" si="2"/>
        <v>220000</v>
      </c>
      <c r="L39" s="132">
        <v>669152</v>
      </c>
      <c r="M39" s="163">
        <v>156110</v>
      </c>
      <c r="N39" s="160">
        <f t="shared" si="17"/>
        <v>94569.33</v>
      </c>
      <c r="O39" s="131">
        <v>61540.67</v>
      </c>
      <c r="P39" s="22">
        <v>54055.05</v>
      </c>
      <c r="Q39" s="60">
        <f t="shared" si="9"/>
        <v>115595.72</v>
      </c>
      <c r="R39" s="61">
        <v>74055.05</v>
      </c>
      <c r="S39" s="49">
        <f t="shared" si="10"/>
        <v>0</v>
      </c>
      <c r="T39" s="49">
        <f t="shared" si="11"/>
        <v>100</v>
      </c>
      <c r="U39" s="178">
        <f t="shared" si="12"/>
        <v>100</v>
      </c>
      <c r="V39" s="129">
        <v>200</v>
      </c>
      <c r="W39" s="130">
        <v>0</v>
      </c>
      <c r="X39" s="131">
        <v>200000</v>
      </c>
      <c r="Y39" s="20">
        <v>0</v>
      </c>
      <c r="Z39" s="24">
        <f t="shared" si="4"/>
        <v>200000</v>
      </c>
      <c r="AA39" s="163">
        <v>156110</v>
      </c>
      <c r="AB39" s="160">
        <v>94569.33</v>
      </c>
      <c r="AC39" s="131">
        <v>61540.67</v>
      </c>
      <c r="AD39" s="22">
        <v>74055.05</v>
      </c>
      <c r="AE39" s="79">
        <f t="shared" si="15"/>
        <v>135595.72</v>
      </c>
      <c r="AF39" s="74"/>
      <c r="AG39" s="62">
        <f t="shared" si="16"/>
        <v>74055.05</v>
      </c>
    </row>
    <row r="40" spans="1:33" s="15" customFormat="1" ht="36.75" customHeight="1" thickBot="1">
      <c r="A40" s="113" t="s">
        <v>16</v>
      </c>
      <c r="B40" s="165">
        <v>7780</v>
      </c>
      <c r="C40" s="166">
        <v>16495</v>
      </c>
      <c r="D40" s="167">
        <f t="shared" si="0"/>
        <v>8715</v>
      </c>
      <c r="E40" s="82">
        <f t="shared" si="8"/>
        <v>68.84681583476764</v>
      </c>
      <c r="F40" s="45">
        <f t="shared" si="1"/>
        <v>31.153184165232357</v>
      </c>
      <c r="G40" s="149">
        <v>172</v>
      </c>
      <c r="H40" s="165">
        <v>78</v>
      </c>
      <c r="I40" s="168">
        <v>94000</v>
      </c>
      <c r="J40" s="37">
        <v>6000</v>
      </c>
      <c r="K40" s="83">
        <f t="shared" si="2"/>
        <v>100000</v>
      </c>
      <c r="L40" s="169">
        <v>559296</v>
      </c>
      <c r="M40" s="170">
        <v>243000</v>
      </c>
      <c r="N40" s="171">
        <f t="shared" si="17"/>
        <v>184602.57</v>
      </c>
      <c r="O40" s="168">
        <v>58397.43</v>
      </c>
      <c r="P40" s="38">
        <v>2715</v>
      </c>
      <c r="Q40" s="84">
        <f t="shared" si="9"/>
        <v>61112.43</v>
      </c>
      <c r="R40" s="85">
        <v>8715</v>
      </c>
      <c r="S40" s="86">
        <f t="shared" si="10"/>
        <v>68.84681583476764</v>
      </c>
      <c r="T40" s="86">
        <f t="shared" si="11"/>
        <v>31.153184165232357</v>
      </c>
      <c r="U40" s="180">
        <f t="shared" si="12"/>
        <v>100</v>
      </c>
      <c r="V40" s="149">
        <v>172</v>
      </c>
      <c r="W40" s="165">
        <v>78</v>
      </c>
      <c r="X40" s="168">
        <v>94000</v>
      </c>
      <c r="Y40" s="37">
        <v>6000</v>
      </c>
      <c r="Z40" s="87">
        <f t="shared" si="4"/>
        <v>100000</v>
      </c>
      <c r="AA40" s="170">
        <v>243000</v>
      </c>
      <c r="AB40" s="171">
        <v>184602.57</v>
      </c>
      <c r="AC40" s="168">
        <v>58397.43</v>
      </c>
      <c r="AD40" s="38">
        <v>2715</v>
      </c>
      <c r="AE40" s="88">
        <f t="shared" si="15"/>
        <v>61112.43</v>
      </c>
      <c r="AF40" s="73"/>
      <c r="AG40" s="62">
        <f t="shared" si="16"/>
        <v>8715</v>
      </c>
    </row>
    <row r="41" spans="1:32" s="39" customFormat="1" ht="36.75" customHeight="1" thickBot="1" thickTop="1">
      <c r="A41" s="107" t="s">
        <v>22</v>
      </c>
      <c r="B41" s="172">
        <f aca="true" t="shared" si="18" ref="B41:Q41">SUM(B7:B40)</f>
        <v>22013029.370799996</v>
      </c>
      <c r="C41" s="173">
        <f t="shared" si="18"/>
        <v>27837013.259999998</v>
      </c>
      <c r="D41" s="90">
        <f>SUM(D7:D40)</f>
        <v>5823983.8892</v>
      </c>
      <c r="E41" s="91">
        <f t="shared" si="8"/>
        <v>35.37023520652221</v>
      </c>
      <c r="F41" s="92">
        <f t="shared" si="1"/>
        <v>64.62976480721409</v>
      </c>
      <c r="G41" s="93">
        <f>SUM(G7:G40)</f>
        <v>11740.547500000002</v>
      </c>
      <c r="H41" s="94">
        <f>SUM(H7:H40)</f>
        <v>1999.735</v>
      </c>
      <c r="I41" s="174">
        <f t="shared" si="18"/>
        <v>9740828.24</v>
      </c>
      <c r="J41" s="95">
        <f t="shared" si="18"/>
        <v>2059956.7999999998</v>
      </c>
      <c r="K41" s="96">
        <f t="shared" si="18"/>
        <v>11800785.040000001</v>
      </c>
      <c r="L41" s="97">
        <f>SUM(L7:L40)</f>
        <v>76281758</v>
      </c>
      <c r="M41" s="175">
        <v>19138273.46</v>
      </c>
      <c r="N41" s="175">
        <v>10513600.7</v>
      </c>
      <c r="O41" s="174">
        <f t="shared" si="18"/>
        <v>6834622.41</v>
      </c>
      <c r="P41" s="98">
        <f t="shared" si="18"/>
        <v>3764027.09</v>
      </c>
      <c r="Q41" s="99">
        <f t="shared" si="18"/>
        <v>10598649.5</v>
      </c>
      <c r="R41" s="100">
        <f>SUM(R7:R40)</f>
        <v>5823983.8892</v>
      </c>
      <c r="S41" s="101">
        <f t="shared" si="10"/>
        <v>14.99580487541435</v>
      </c>
      <c r="T41" s="102">
        <f>AD41/R41*100</f>
        <v>85.00419513832192</v>
      </c>
      <c r="U41" s="181">
        <f t="shared" si="12"/>
        <v>100.00000001373627</v>
      </c>
      <c r="V41" s="93">
        <f>SUM(V7:V40)</f>
        <v>11740.547500000002</v>
      </c>
      <c r="W41" s="94">
        <f>SUM(W7:W40)</f>
        <v>1999.735</v>
      </c>
      <c r="X41" s="174">
        <f>SUM(X7:X40)</f>
        <v>9740828.24</v>
      </c>
      <c r="Y41" s="95">
        <f>SUM(Y7:Y40)</f>
        <v>873353.26</v>
      </c>
      <c r="Z41" s="103">
        <f>SUM(Z7:Z40)</f>
        <v>10614181.5</v>
      </c>
      <c r="AA41" s="175">
        <v>19138273.46</v>
      </c>
      <c r="AB41" s="176">
        <v>10513600.7</v>
      </c>
      <c r="AC41" s="174">
        <f>SUM(AC7:AC40)</f>
        <v>6834622.41</v>
      </c>
      <c r="AD41" s="98">
        <f>SUM(AD7:AD40)</f>
        <v>4950630.629999999</v>
      </c>
      <c r="AE41" s="104">
        <f>SUM(AE7:AE40)</f>
        <v>11785253.04</v>
      </c>
      <c r="AF41" s="73">
        <f>SUM(AF7:AF40)</f>
        <v>2550000</v>
      </c>
    </row>
    <row r="42" spans="1:31" ht="19.5" customHeight="1">
      <c r="A42" s="5" t="s">
        <v>52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4">
        <f>K41+Q41</f>
        <v>22399434.54</v>
      </c>
      <c r="R42" s="1"/>
      <c r="S42" s="89"/>
      <c r="AE42" s="10">
        <f>Z41+AE41</f>
        <v>22399434.54</v>
      </c>
    </row>
    <row r="43" spans="1:31" ht="19.5" customHeight="1">
      <c r="A43" s="5" t="s">
        <v>53</v>
      </c>
      <c r="B43" s="5"/>
      <c r="C43" s="5"/>
      <c r="D43" s="5"/>
      <c r="E43" s="5"/>
      <c r="F43" s="5"/>
      <c r="G43" s="5"/>
      <c r="H43" s="5"/>
      <c r="I43" s="5"/>
      <c r="J43" s="6"/>
      <c r="K43" s="6"/>
      <c r="L43" s="5"/>
      <c r="M43" s="5"/>
      <c r="N43" s="5"/>
      <c r="O43" s="5"/>
      <c r="P43" s="6"/>
      <c r="Q43" s="6">
        <f>O41+P41</f>
        <v>10598649.5</v>
      </c>
      <c r="R43" s="5"/>
      <c r="S43" s="5"/>
      <c r="Y43" t="s">
        <v>35</v>
      </c>
      <c r="Z43" s="10">
        <f>Z41-K41</f>
        <v>-1186603.540000001</v>
      </c>
      <c r="AD43" t="s">
        <v>36</v>
      </c>
      <c r="AE43" s="10">
        <f>AE41-Q41</f>
        <v>1186603.539999999</v>
      </c>
    </row>
    <row r="44" spans="1:19" ht="19.5" customHeight="1">
      <c r="A44" s="7"/>
      <c r="B44" s="1"/>
      <c r="C44" s="1"/>
      <c r="D44" s="1"/>
      <c r="E44" s="1"/>
      <c r="F44" s="1"/>
      <c r="G44" s="1"/>
      <c r="H44" s="1"/>
      <c r="I44" s="1"/>
      <c r="J44" s="1"/>
      <c r="K44" s="4"/>
      <c r="L44" s="1"/>
      <c r="M44" s="1"/>
      <c r="N44" s="1"/>
      <c r="O44" s="1"/>
      <c r="P44" s="1"/>
      <c r="Q44" s="1"/>
      <c r="R44" s="1"/>
      <c r="S44" s="1"/>
    </row>
    <row r="45" spans="1:31" ht="19.5" customHeight="1">
      <c r="A45" s="1"/>
      <c r="B45" s="89"/>
      <c r="C45" s="89"/>
      <c r="D45" s="89"/>
      <c r="E45" s="89"/>
      <c r="F45" s="89"/>
      <c r="G45" s="89"/>
      <c r="H45" s="89"/>
      <c r="I45" s="89"/>
      <c r="J45" s="220"/>
      <c r="K45" s="189"/>
      <c r="L45" s="189"/>
      <c r="M45" s="89"/>
      <c r="N45" s="89"/>
      <c r="O45" s="89"/>
      <c r="P45" s="220"/>
      <c r="Q45" s="89"/>
      <c r="R45" s="89"/>
      <c r="S45" s="89"/>
      <c r="T45" s="190"/>
      <c r="U45" s="190"/>
      <c r="V45" s="190"/>
      <c r="W45" s="190"/>
      <c r="X45" s="190"/>
      <c r="Y45" s="221"/>
      <c r="Z45" s="190"/>
      <c r="AA45" s="190"/>
      <c r="AB45" s="190"/>
      <c r="AC45" s="222"/>
      <c r="AD45" s="221"/>
      <c r="AE45" s="190"/>
    </row>
    <row r="46" spans="1:30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Y46" s="182"/>
      <c r="AD46" s="191"/>
    </row>
    <row r="47" spans="1:25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Y47" s="182"/>
    </row>
    <row r="48" spans="1:19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4"/>
      <c r="M48" s="1"/>
      <c r="N48" s="1"/>
      <c r="O48" s="1"/>
      <c r="P48" s="1"/>
      <c r="Q48" s="1"/>
      <c r="R48" s="1"/>
      <c r="S48" s="1"/>
    </row>
    <row r="49" spans="1:19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</sheetData>
  <sheetProtection/>
  <mergeCells count="18">
    <mergeCell ref="AF5:AF6"/>
    <mergeCell ref="S5:S6"/>
    <mergeCell ref="T5:T6"/>
    <mergeCell ref="M5:Q5"/>
    <mergeCell ref="B5:B6"/>
    <mergeCell ref="C5:C6"/>
    <mergeCell ref="D5:D6"/>
    <mergeCell ref="G5:K5"/>
    <mergeCell ref="E5:E6"/>
    <mergeCell ref="F5:F6"/>
    <mergeCell ref="A2:AD2"/>
    <mergeCell ref="R4:AE4"/>
    <mergeCell ref="R5:R6"/>
    <mergeCell ref="V5:Z5"/>
    <mergeCell ref="AA5:AE5"/>
    <mergeCell ref="U5:U6"/>
    <mergeCell ref="A5:A6"/>
    <mergeCell ref="D4:Q4"/>
  </mergeCells>
  <printOptions horizontalCentered="1"/>
  <pageMargins left="0" right="0" top="0" bottom="0" header="0" footer="0"/>
  <pageSetup fitToHeight="1" fitToWidth="1" horizontalDpi="600" verticalDpi="600" orientation="landscape" paperSize="8" scale="53" r:id="rId1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Luděk Soustružník</cp:lastModifiedBy>
  <cp:lastPrinted>2020-05-20T14:59:09Z</cp:lastPrinted>
  <dcterms:created xsi:type="dcterms:W3CDTF">2002-01-29T15:52:09Z</dcterms:created>
  <dcterms:modified xsi:type="dcterms:W3CDTF">2020-05-21T13:26:38Z</dcterms:modified>
  <cp:category/>
  <cp:version/>
  <cp:contentType/>
  <cp:contentStatus/>
</cp:coreProperties>
</file>