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625" windowWidth="15330" windowHeight="2685" tabRatio="262"/>
  </bookViews>
  <sheets>
    <sheet name="Tabulka_final" sheetId="3" r:id="rId1"/>
  </sheets>
  <calcPr calcId="145621"/>
</workbook>
</file>

<file path=xl/calcChain.xml><?xml version="1.0" encoding="utf-8"?>
<calcChain xmlns="http://schemas.openxmlformats.org/spreadsheetml/2006/main">
  <c r="S49" i="3" l="1"/>
  <c r="R49" i="3"/>
  <c r="M49" i="3"/>
  <c r="L49" i="3"/>
  <c r="G49" i="3"/>
  <c r="F49" i="3"/>
  <c r="P48" i="3"/>
  <c r="O48" i="3"/>
  <c r="J48" i="3"/>
  <c r="I48" i="3"/>
  <c r="D48" i="3"/>
  <c r="C48" i="3"/>
  <c r="J47" i="3"/>
  <c r="P47" i="3" l="1"/>
  <c r="R47" i="3"/>
  <c r="I47" i="3"/>
  <c r="K48" i="3" s="1"/>
  <c r="L47" i="3"/>
  <c r="O47" i="3"/>
  <c r="I30" i="3"/>
  <c r="P30" i="3"/>
  <c r="J30" i="3"/>
  <c r="R30" i="3"/>
  <c r="O30" i="3"/>
  <c r="L30" i="3"/>
  <c r="K47" i="3" l="1"/>
  <c r="Q48" i="3"/>
  <c r="S47" i="3"/>
  <c r="T49" i="3" s="1"/>
  <c r="Q47" i="3"/>
  <c r="M47" i="3"/>
  <c r="D47" i="3"/>
  <c r="C47" i="3"/>
  <c r="F47" i="3"/>
  <c r="K30" i="3"/>
  <c r="M30" i="3"/>
  <c r="N30" i="3" s="1"/>
  <c r="Q30" i="3"/>
  <c r="S30" i="3"/>
  <c r="T30" i="3" s="1"/>
  <c r="D30" i="3"/>
  <c r="C30" i="3"/>
  <c r="F30" i="3"/>
  <c r="G47" i="3" l="1"/>
  <c r="H49" i="3" s="1"/>
  <c r="T47" i="3"/>
  <c r="E48" i="3"/>
  <c r="E47" i="3"/>
  <c r="N49" i="3"/>
  <c r="N47" i="3"/>
  <c r="E30" i="3"/>
  <c r="G30" i="3"/>
  <c r="H30" i="3" s="1"/>
  <c r="H47" i="3" l="1"/>
</calcChain>
</file>

<file path=xl/sharedStrings.xml><?xml version="1.0" encoding="utf-8"?>
<sst xmlns="http://schemas.openxmlformats.org/spreadsheetml/2006/main" count="248" uniqueCount="102">
  <si>
    <t>Název účtu</t>
  </si>
  <si>
    <t>Spotřeba materiálu</t>
  </si>
  <si>
    <t>Spotřeba energie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</si>
  <si>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</si>
  <si>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</si>
  <si>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</si>
  <si>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</si>
  <si>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</si>
  <si>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</si>
  <si>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Smluvní pokuty a úroky z prodlení</t>
  </si>
  <si>
    <t>Úroky</t>
  </si>
  <si>
    <t>Manka a škody</t>
  </si>
  <si>
    <t>Jiné ostatní výnosy</t>
  </si>
  <si>
    <t>Rozdíl příjmů a výdajů</t>
  </si>
  <si>
    <t>skutečnost</t>
  </si>
  <si>
    <t>VÝNOSY</t>
  </si>
  <si>
    <t>NÁKLADY</t>
  </si>
  <si>
    <t>účtu</t>
  </si>
  <si>
    <t xml:space="preserve">Hospodářský výsledek před zdaněním </t>
  </si>
  <si>
    <t>Daň z nemovitosti</t>
  </si>
  <si>
    <t>Prodané zboží</t>
  </si>
  <si>
    <t>Náklady z odepsaných pohledávek</t>
  </si>
  <si>
    <t xml:space="preserve">Výnosy z pronájmu </t>
  </si>
  <si>
    <t>Tvorba a zúčtování opravných položek</t>
  </si>
  <si>
    <t>Prodané pozemky</t>
  </si>
  <si>
    <t xml:space="preserve">Výnosy z prodeje pozemků </t>
  </si>
  <si>
    <t>Zůstatková cena prodaného dlouhodobého hmotného majetku</t>
  </si>
  <si>
    <t>Jiné daně a poplatky</t>
  </si>
  <si>
    <t>Jiné pokuty a penále</t>
  </si>
  <si>
    <t>Dary</t>
  </si>
  <si>
    <t>Ostatní náklady z činnosti</t>
  </si>
  <si>
    <t>Odpisy dlouhodobého majetku</t>
  </si>
  <si>
    <t>Zůstatková cena prodaného dlohodobého nehmot. majetku</t>
  </si>
  <si>
    <t>Výnosy z prodeje služeb</t>
  </si>
  <si>
    <t>Výnosy za prodaného zboží</t>
  </si>
  <si>
    <t>Výnosy z odepsaných pohledávek</t>
  </si>
  <si>
    <t>Výnosy z prodeje materiálu</t>
  </si>
  <si>
    <t xml:space="preserve">Výnosy z prodeje dlouhodobého hmotného majetku </t>
  </si>
  <si>
    <t>Výnosy z prodeje cenných papírů a podílů</t>
  </si>
  <si>
    <t xml:space="preserve">Úroky </t>
  </si>
  <si>
    <t>Náklady z přecenění reálnou hodnotou</t>
  </si>
  <si>
    <t xml:space="preserve">Výnosy z přecenění reálnou hodnotou </t>
  </si>
  <si>
    <t>501</t>
  </si>
  <si>
    <t>502</t>
  </si>
  <si>
    <t>504</t>
  </si>
  <si>
    <t>511</t>
  </si>
  <si>
    <t>512</t>
  </si>
  <si>
    <t>513</t>
  </si>
  <si>
    <t>518</t>
  </si>
  <si>
    <t>521</t>
  </si>
  <si>
    <t>524</t>
  </si>
  <si>
    <t>532</t>
  </si>
  <si>
    <t>538</t>
  </si>
  <si>
    <t>541</t>
  </si>
  <si>
    <t>542</t>
  </si>
  <si>
    <t>543</t>
  </si>
  <si>
    <t>547</t>
  </si>
  <si>
    <t>549</t>
  </si>
  <si>
    <t>551</t>
  </si>
  <si>
    <t>552</t>
  </si>
  <si>
    <t>553</t>
  </si>
  <si>
    <t>554</t>
  </si>
  <si>
    <t>556</t>
  </si>
  <si>
    <t>557</t>
  </si>
  <si>
    <t>558</t>
  </si>
  <si>
    <t>562</t>
  </si>
  <si>
    <t>564</t>
  </si>
  <si>
    <t>Náklady z drob. dlouhodob. majetku</t>
  </si>
  <si>
    <t>602</t>
  </si>
  <si>
    <t>603</t>
  </si>
  <si>
    <t>604</t>
  </si>
  <si>
    <t>641</t>
  </si>
  <si>
    <t>642</t>
  </si>
  <si>
    <t>643</t>
  </si>
  <si>
    <t>644</t>
  </si>
  <si>
    <t>646</t>
  </si>
  <si>
    <t>647</t>
  </si>
  <si>
    <t>649</t>
  </si>
  <si>
    <t>661</t>
  </si>
  <si>
    <t>662</t>
  </si>
  <si>
    <t>664</t>
  </si>
  <si>
    <t>Výnosy celkem</t>
  </si>
  <si>
    <t>Číslo účtu</t>
  </si>
  <si>
    <t>Náklady celkem</t>
  </si>
  <si>
    <t xml:space="preserve">Součet odvodů </t>
  </si>
  <si>
    <t>plnění</t>
  </si>
  <si>
    <t xml:space="preserve"> PŘÍJMY 2018 ZČ OSM</t>
  </si>
  <si>
    <t xml:space="preserve"> NÁKLADY 2019 CELKEM</t>
  </si>
  <si>
    <t xml:space="preserve"> VÝDAJE 2019 CELKEM</t>
  </si>
  <si>
    <t xml:space="preserve"> NÁKLADY 2019 ZČ OSM</t>
  </si>
  <si>
    <t xml:space="preserve"> VÝDAJE 2019 ZČ OSM</t>
  </si>
  <si>
    <t xml:space="preserve"> NÁKLADY  2019 PŘÍKAZNÍK</t>
  </si>
  <si>
    <t xml:space="preserve"> VYDAJE 2019 PŘÍKAZNÍK</t>
  </si>
  <si>
    <t xml:space="preserve"> VÝNOSY 2019 CELKEM</t>
  </si>
  <si>
    <t xml:space="preserve"> PŘÍJMY 2019 CELKEM</t>
  </si>
  <si>
    <t xml:space="preserve"> VÝNOSY 2019 ZČ OSM</t>
  </si>
  <si>
    <t xml:space="preserve"> VÝNOSY  2019 PŘÍKAZNÍK</t>
  </si>
  <si>
    <t xml:space="preserve"> PŘÍJMY  2019 PŘÍKAZNÍK</t>
  </si>
  <si>
    <t>upravený plán</t>
  </si>
  <si>
    <t xml:space="preserve">upravený plán </t>
  </si>
  <si>
    <t>--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</si>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</sst>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9.5"/>
      <name val="Arial CE"/>
      <family val="2"/>
      <charset val="238"/>
    </font>
    <font>
      <sz val="9.5"/>
      <name val="Arial CE"/>
      <charset val="238"/>
    </font>
    <font>
      <b/>
      <sz val="9.5"/>
      <name val="Arial CE"/>
      <charset val="238"/>
    </font>
    <font>
      <b/>
      <sz val="9"/>
      <name val="Arial CE"/>
      <charset val="238"/>
    </font>
    <font>
      <sz val="9"/>
      <color indexed="55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9.5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sz val="12"/>
      <color theme="1"/>
      <name val="Arial CE"/>
      <charset val="238"/>
    </font>
    <font>
      <b/>
      <sz val="9.5"/>
      <color theme="1"/>
      <name val="Arial CE"/>
      <family val="2"/>
      <charset val="238"/>
    </font>
    <font>
      <sz val="9.5"/>
      <color theme="1"/>
      <name val="Arial CE"/>
      <charset val="238"/>
    </font>
    <font>
      <sz val="11"/>
      <color theme="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5" fillId="5" borderId="7" xfId="0" applyFont="1" applyFill="1" applyBorder="1" applyAlignment="1" applyProtection="1">
      <alignment horizontal="center" vertical="center"/>
    </xf>
    <xf numFmtId="3" fontId="5" fillId="5" borderId="3" xfId="0" applyNumberFormat="1" applyFont="1" applyFill="1" applyBorder="1" applyAlignment="1" applyProtection="1">
      <alignment horizontal="center" vertical="center" wrapText="1"/>
    </xf>
    <xf numFmtId="3" fontId="5" fillId="5" borderId="10" xfId="0" applyNumberFormat="1" applyFont="1" applyFill="1" applyBorder="1" applyAlignment="1" applyProtection="1">
      <alignment horizontal="center" vertical="center" wrapText="1"/>
    </xf>
    <xf numFmtId="3" fontId="5" fillId="5" borderId="7" xfId="0" applyNumberFormat="1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/>
    </xf>
    <xf numFmtId="3" fontId="5" fillId="6" borderId="3" xfId="0" applyNumberFormat="1" applyFont="1" applyFill="1" applyBorder="1" applyAlignment="1" applyProtection="1">
      <alignment horizontal="center" vertical="center" wrapText="1"/>
    </xf>
    <xf numFmtId="3" fontId="5" fillId="6" borderId="10" xfId="0" applyNumberFormat="1" applyFont="1" applyFill="1" applyBorder="1" applyAlignment="1" applyProtection="1">
      <alignment horizontal="center" vertical="center" wrapText="1"/>
    </xf>
    <xf numFmtId="3" fontId="5" fillId="6" borderId="7" xfId="0" applyNumberFormat="1" applyFont="1" applyFill="1" applyBorder="1" applyAlignment="1" applyProtection="1">
      <alignment horizontal="center" vertical="center" wrapText="1"/>
    </xf>
    <xf numFmtId="3" fontId="11" fillId="2" borderId="12" xfId="0" applyNumberFormat="1" applyFont="1" applyFill="1" applyBorder="1" applyAlignment="1" applyProtection="1">
      <alignment horizontal="right" vertical="center" indent="1"/>
    </xf>
    <xf numFmtId="3" fontId="11" fillId="2" borderId="14" xfId="0" applyNumberFormat="1" applyFont="1" applyFill="1" applyBorder="1" applyAlignment="1" applyProtection="1">
      <alignment horizontal="right" vertical="center" indent="1"/>
    </xf>
    <xf numFmtId="3" fontId="11" fillId="2" borderId="19" xfId="0" applyNumberFormat="1" applyFont="1" applyFill="1" applyBorder="1" applyAlignment="1" applyProtection="1">
      <alignment horizontal="center" vertical="center"/>
    </xf>
    <xf numFmtId="3" fontId="10" fillId="2" borderId="14" xfId="0" applyNumberFormat="1" applyFont="1" applyFill="1" applyBorder="1" applyAlignment="1" applyProtection="1">
      <alignment horizontal="right" vertical="center" indent="1"/>
    </xf>
    <xf numFmtId="3" fontId="10" fillId="2" borderId="12" xfId="0" applyNumberFormat="1" applyFont="1" applyFill="1" applyBorder="1" applyAlignment="1" applyProtection="1">
      <alignment horizontal="right" vertical="center" indent="1"/>
    </xf>
    <xf numFmtId="3" fontId="10" fillId="2" borderId="19" xfId="0" applyNumberFormat="1" applyFont="1" applyFill="1" applyBorder="1" applyAlignment="1" applyProtection="1">
      <alignment horizontal="center" vertical="center"/>
    </xf>
    <xf numFmtId="164" fontId="10" fillId="2" borderId="19" xfId="0" applyNumberFormat="1" applyFont="1" applyFill="1" applyBorder="1" applyAlignment="1" applyProtection="1">
      <alignment horizontal="center" vertical="center"/>
    </xf>
    <xf numFmtId="3" fontId="2" fillId="2" borderId="20" xfId="0" applyNumberFormat="1" applyFont="1" applyFill="1" applyBorder="1" applyAlignment="1" applyProtection="1">
      <alignment horizontal="right" vertical="center" indent="1"/>
    </xf>
    <xf numFmtId="3" fontId="15" fillId="2" borderId="14" xfId="0" applyNumberFormat="1" applyFont="1" applyFill="1" applyBorder="1" applyAlignment="1" applyProtection="1">
      <alignment horizontal="right" vertical="center" indent="1"/>
    </xf>
    <xf numFmtId="164" fontId="15" fillId="2" borderId="16" xfId="0" applyNumberFormat="1" applyFont="1" applyFill="1" applyBorder="1" applyAlignment="1" applyProtection="1">
      <alignment horizontal="center" vertical="center"/>
    </xf>
    <xf numFmtId="3" fontId="15" fillId="2" borderId="20" xfId="0" applyNumberFormat="1" applyFont="1" applyFill="1" applyBorder="1" applyAlignment="1" applyProtection="1">
      <alignment horizontal="right" vertical="center" indent="1"/>
    </xf>
    <xf numFmtId="3" fontId="10" fillId="2" borderId="20" xfId="0" applyNumberFormat="1" applyFont="1" applyFill="1" applyBorder="1" applyAlignment="1" applyProtection="1">
      <alignment horizontal="right" vertical="center" indent="1"/>
    </xf>
    <xf numFmtId="0" fontId="7" fillId="5" borderId="6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49" fontId="6" fillId="8" borderId="25" xfId="0" applyNumberFormat="1" applyFont="1" applyFill="1" applyBorder="1" applyAlignment="1" applyProtection="1">
      <alignment horizontal="center" vertical="center"/>
    </xf>
    <xf numFmtId="49" fontId="9" fillId="8" borderId="25" xfId="0" applyNumberFormat="1" applyFont="1" applyFill="1" applyBorder="1" applyAlignment="1" applyProtection="1">
      <alignment horizontal="center" vertical="center"/>
    </xf>
    <xf numFmtId="0" fontId="9" fillId="8" borderId="28" xfId="0" applyFont="1" applyFill="1" applyBorder="1" applyAlignment="1" applyProtection="1">
      <alignment horizontal="left" vertical="center" indent="1"/>
    </xf>
    <xf numFmtId="3" fontId="17" fillId="4" borderId="27" xfId="0" applyNumberFormat="1" applyFont="1" applyFill="1" applyBorder="1" applyAlignment="1" applyProtection="1">
      <alignment horizontal="right" vertical="center" indent="1"/>
    </xf>
    <xf numFmtId="3" fontId="17" fillId="4" borderId="25" xfId="0" applyNumberFormat="1" applyFont="1" applyFill="1" applyBorder="1" applyAlignment="1" applyProtection="1">
      <alignment horizontal="right" vertical="center" indent="1"/>
    </xf>
    <xf numFmtId="164" fontId="17" fillId="4" borderId="29" xfId="0" applyNumberFormat="1" applyFont="1" applyFill="1" applyBorder="1" applyAlignment="1" applyProtection="1">
      <alignment horizontal="center" vertical="center"/>
    </xf>
    <xf numFmtId="164" fontId="17" fillId="4" borderId="28" xfId="0" applyNumberFormat="1" applyFont="1" applyFill="1" applyBorder="1" applyAlignment="1" applyProtection="1">
      <alignment horizontal="center" vertical="center"/>
    </xf>
    <xf numFmtId="3" fontId="9" fillId="7" borderId="27" xfId="0" applyNumberFormat="1" applyFont="1" applyFill="1" applyBorder="1" applyAlignment="1" applyProtection="1">
      <alignment horizontal="right" vertical="center" indent="1"/>
    </xf>
    <xf numFmtId="3" fontId="9" fillId="7" borderId="25" xfId="0" applyNumberFormat="1" applyFont="1" applyFill="1" applyBorder="1" applyAlignment="1" applyProtection="1">
      <alignment horizontal="right" vertical="center" indent="1"/>
    </xf>
    <xf numFmtId="164" fontId="9" fillId="7" borderId="29" xfId="0" applyNumberFormat="1" applyFont="1" applyFill="1" applyBorder="1" applyAlignment="1" applyProtection="1">
      <alignment horizontal="center" vertical="center"/>
    </xf>
    <xf numFmtId="164" fontId="9" fillId="7" borderId="28" xfId="0" applyNumberFormat="1" applyFont="1" applyFill="1" applyBorder="1" applyAlignment="1" applyProtection="1">
      <alignment horizontal="center" vertical="center"/>
    </xf>
    <xf numFmtId="3" fontId="9" fillId="8" borderId="27" xfId="0" applyNumberFormat="1" applyFont="1" applyFill="1" applyBorder="1" applyAlignment="1" applyProtection="1">
      <alignment horizontal="right" vertical="center" indent="1"/>
    </xf>
    <xf numFmtId="3" fontId="9" fillId="8" borderId="25" xfId="0" applyNumberFormat="1" applyFont="1" applyFill="1" applyBorder="1" applyAlignment="1" applyProtection="1">
      <alignment horizontal="right" vertical="center" indent="1"/>
    </xf>
    <xf numFmtId="164" fontId="9" fillId="8" borderId="29" xfId="0" applyNumberFormat="1" applyFont="1" applyFill="1" applyBorder="1" applyAlignment="1" applyProtection="1">
      <alignment horizontal="center" vertical="center"/>
    </xf>
    <xf numFmtId="164" fontId="9" fillId="8" borderId="28" xfId="0" applyNumberFormat="1" applyFont="1" applyFill="1" applyBorder="1" applyAlignment="1" applyProtection="1">
      <alignment horizontal="center" vertical="center"/>
    </xf>
    <xf numFmtId="164" fontId="17" fillId="4" borderId="29" xfId="0" quotePrefix="1" applyNumberFormat="1" applyFont="1" applyFill="1" applyBorder="1" applyAlignment="1" applyProtection="1">
      <alignment horizontal="center" vertical="center"/>
    </xf>
    <xf numFmtId="164" fontId="9" fillId="7" borderId="29" xfId="0" quotePrefix="1" applyNumberFormat="1" applyFont="1" applyFill="1" applyBorder="1" applyAlignment="1" applyProtection="1">
      <alignment horizontal="center" vertical="center"/>
    </xf>
    <xf numFmtId="3" fontId="16" fillId="4" borderId="27" xfId="0" applyNumberFormat="1" applyFont="1" applyFill="1" applyBorder="1" applyAlignment="1" applyProtection="1">
      <alignment horizontal="right" vertical="center" indent="1"/>
    </xf>
    <xf numFmtId="3" fontId="16" fillId="4" borderId="25" xfId="0" applyNumberFormat="1" applyFont="1" applyFill="1" applyBorder="1" applyAlignment="1" applyProtection="1">
      <alignment horizontal="right" vertical="center" indent="1"/>
    </xf>
    <xf numFmtId="164" fontId="16" fillId="4" borderId="29" xfId="0" applyNumberFormat="1" applyFont="1" applyFill="1" applyBorder="1" applyAlignment="1" applyProtection="1">
      <alignment horizontal="center" vertical="center"/>
    </xf>
    <xf numFmtId="3" fontId="3" fillId="4" borderId="27" xfId="0" applyNumberFormat="1" applyFont="1" applyFill="1" applyBorder="1" applyAlignment="1" applyProtection="1">
      <alignment horizontal="right" vertical="center" indent="1"/>
    </xf>
    <xf numFmtId="3" fontId="3" fillId="4" borderId="25" xfId="0" applyNumberFormat="1" applyFont="1" applyFill="1" applyBorder="1" applyAlignment="1" applyProtection="1">
      <alignment horizontal="right" vertical="center" indent="1"/>
    </xf>
    <xf numFmtId="164" fontId="3" fillId="4" borderId="28" xfId="0" applyNumberFormat="1" applyFont="1" applyFill="1" applyBorder="1" applyAlignment="1" applyProtection="1">
      <alignment horizontal="center" vertical="center"/>
    </xf>
    <xf numFmtId="3" fontId="3" fillId="7" borderId="27" xfId="0" applyNumberFormat="1" applyFont="1" applyFill="1" applyBorder="1" applyAlignment="1" applyProtection="1">
      <alignment horizontal="right" vertical="center" indent="1"/>
      <protection locked="0"/>
    </xf>
    <xf numFmtId="3" fontId="3" fillId="7" borderId="25" xfId="0" applyNumberFormat="1" applyFont="1" applyFill="1" applyBorder="1" applyAlignment="1" applyProtection="1">
      <alignment horizontal="right" vertical="center" indent="1"/>
      <protection locked="0"/>
    </xf>
    <xf numFmtId="164" fontId="3" fillId="7" borderId="29" xfId="0" applyNumberFormat="1" applyFont="1" applyFill="1" applyBorder="1" applyAlignment="1" applyProtection="1">
      <alignment horizontal="center" vertical="center"/>
    </xf>
    <xf numFmtId="164" fontId="3" fillId="7" borderId="28" xfId="0" applyNumberFormat="1" applyFont="1" applyFill="1" applyBorder="1" applyAlignment="1" applyProtection="1">
      <alignment horizontal="center" vertical="center"/>
    </xf>
    <xf numFmtId="3" fontId="3" fillId="8" borderId="27" xfId="0" applyNumberFormat="1" applyFont="1" applyFill="1" applyBorder="1" applyAlignment="1" applyProtection="1">
      <alignment horizontal="right" vertical="center" indent="1"/>
      <protection locked="0"/>
    </xf>
    <xf numFmtId="3" fontId="3" fillId="8" borderId="25" xfId="0" applyNumberFormat="1" applyFont="1" applyFill="1" applyBorder="1" applyAlignment="1" applyProtection="1">
      <alignment horizontal="right" vertical="center" indent="1"/>
      <protection locked="0"/>
    </xf>
    <xf numFmtId="164" fontId="3" fillId="8" borderId="29" xfId="0" applyNumberFormat="1" applyFont="1" applyFill="1" applyBorder="1" applyAlignment="1" applyProtection="1">
      <alignment horizontal="center" vertical="center"/>
    </xf>
    <xf numFmtId="3" fontId="3" fillId="8" borderId="27" xfId="0" applyNumberFormat="1" applyFont="1" applyFill="1" applyBorder="1" applyAlignment="1" applyProtection="1">
      <alignment horizontal="right" vertical="center" indent="1"/>
    </xf>
    <xf numFmtId="3" fontId="3" fillId="8" borderId="25" xfId="0" applyNumberFormat="1" applyFont="1" applyFill="1" applyBorder="1" applyAlignment="1" applyProtection="1">
      <alignment horizontal="right" vertical="center" indent="1"/>
    </xf>
    <xf numFmtId="164" fontId="3" fillId="8" borderId="28" xfId="0" applyNumberFormat="1" applyFont="1" applyFill="1" applyBorder="1" applyAlignment="1" applyProtection="1">
      <alignment horizontal="center" vertical="center"/>
    </xf>
    <xf numFmtId="3" fontId="2" fillId="3" borderId="13" xfId="0" applyNumberFormat="1" applyFont="1" applyFill="1" applyBorder="1" applyAlignment="1" applyProtection="1">
      <alignment horizontal="center" vertical="center"/>
    </xf>
    <xf numFmtId="3" fontId="2" fillId="3" borderId="15" xfId="0" applyNumberFormat="1" applyFont="1" applyFill="1" applyBorder="1" applyAlignment="1" applyProtection="1">
      <alignment horizontal="center" vertical="center"/>
    </xf>
    <xf numFmtId="164" fontId="2" fillId="3" borderId="17" xfId="0" applyNumberFormat="1" applyFont="1" applyFill="1" applyBorder="1" applyAlignment="1" applyProtection="1">
      <alignment horizontal="center" vertical="center"/>
    </xf>
    <xf numFmtId="3" fontId="15" fillId="3" borderId="9" xfId="0" applyNumberFormat="1" applyFont="1" applyFill="1" applyBorder="1" applyAlignment="1" applyProtection="1">
      <alignment horizontal="center" vertical="center"/>
    </xf>
    <xf numFmtId="3" fontId="15" fillId="3" borderId="15" xfId="0" applyNumberFormat="1" applyFont="1" applyFill="1" applyBorder="1" applyAlignment="1" applyProtection="1">
      <alignment horizontal="center" vertical="center"/>
    </xf>
    <xf numFmtId="164" fontId="15" fillId="3" borderId="8" xfId="0" applyNumberFormat="1" applyFont="1" applyFill="1" applyBorder="1" applyAlignment="1" applyProtection="1">
      <alignment horizontal="center" vertical="center"/>
    </xf>
    <xf numFmtId="3" fontId="2" fillId="7" borderId="9" xfId="0" applyNumberFormat="1" applyFont="1" applyFill="1" applyBorder="1" applyAlignment="1" applyProtection="1">
      <alignment horizontal="center" vertical="center"/>
    </xf>
    <xf numFmtId="3" fontId="2" fillId="7" borderId="15" xfId="0" applyNumberFormat="1" applyFont="1" applyFill="1" applyBorder="1" applyAlignment="1" applyProtection="1">
      <alignment horizontal="center" vertical="center"/>
    </xf>
    <xf numFmtId="164" fontId="2" fillId="7" borderId="17" xfId="0" applyNumberFormat="1" applyFont="1" applyFill="1" applyBorder="1" applyAlignment="1" applyProtection="1">
      <alignment horizontal="center" vertical="center"/>
    </xf>
    <xf numFmtId="3" fontId="10" fillId="7" borderId="9" xfId="0" applyNumberFormat="1" applyFont="1" applyFill="1" applyBorder="1" applyAlignment="1" applyProtection="1">
      <alignment horizontal="center" vertical="center"/>
    </xf>
    <xf numFmtId="3" fontId="15" fillId="7" borderId="15" xfId="0" applyNumberFormat="1" applyFont="1" applyFill="1" applyBorder="1" applyAlignment="1" applyProtection="1">
      <alignment horizontal="center" vertical="center"/>
    </xf>
    <xf numFmtId="164" fontId="15" fillId="7" borderId="31" xfId="0" applyNumberFormat="1" applyFont="1" applyFill="1" applyBorder="1" applyAlignment="1" applyProtection="1">
      <alignment horizontal="center" vertical="center"/>
    </xf>
    <xf numFmtId="3" fontId="2" fillId="0" borderId="9" xfId="0" applyNumberFormat="1" applyFont="1" applyFill="1" applyBorder="1" applyAlignment="1" applyProtection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</xf>
    <xf numFmtId="164" fontId="2" fillId="0" borderId="17" xfId="0" applyNumberFormat="1" applyFont="1" applyFill="1" applyBorder="1" applyAlignment="1" applyProtection="1">
      <alignment horizontal="center" vertical="center"/>
    </xf>
    <xf numFmtId="3" fontId="15" fillId="0" borderId="9" xfId="0" applyNumberFormat="1" applyFont="1" applyFill="1" applyBorder="1" applyAlignment="1" applyProtection="1">
      <alignment horizontal="center" vertical="center"/>
    </xf>
    <xf numFmtId="3" fontId="15" fillId="0" borderId="15" xfId="0" applyNumberFormat="1" applyFont="1" applyFill="1" applyBorder="1" applyAlignment="1" applyProtection="1">
      <alignment horizontal="center" vertical="center"/>
    </xf>
    <xf numFmtId="3" fontId="13" fillId="6" borderId="25" xfId="0" applyNumberFormat="1" applyFont="1" applyFill="1" applyBorder="1" applyAlignment="1" applyProtection="1">
      <alignment horizontal="right" vertical="center" indent="1"/>
    </xf>
    <xf numFmtId="3" fontId="12" fillId="6" borderId="25" xfId="0" applyNumberFormat="1" applyFont="1" applyFill="1" applyBorder="1" applyAlignment="1" applyProtection="1">
      <alignment horizontal="right" vertical="center" indent="1"/>
    </xf>
    <xf numFmtId="3" fontId="12" fillId="6" borderId="27" xfId="0" applyNumberFormat="1" applyFont="1" applyFill="1" applyBorder="1" applyAlignment="1" applyProtection="1">
      <alignment horizontal="right" vertical="center" indent="1"/>
    </xf>
    <xf numFmtId="164" fontId="13" fillId="6" borderId="28" xfId="1" applyNumberFormat="1" applyFont="1" applyFill="1" applyBorder="1" applyAlignment="1" applyProtection="1">
      <alignment horizontal="center" vertical="center"/>
    </xf>
    <xf numFmtId="164" fontId="15" fillId="0" borderId="31" xfId="0" applyNumberFormat="1" applyFont="1" applyFill="1" applyBorder="1" applyAlignment="1" applyProtection="1">
      <alignment horizontal="center" vertical="center"/>
    </xf>
    <xf numFmtId="3" fontId="13" fillId="6" borderId="27" xfId="0" applyNumberFormat="1" applyFont="1" applyFill="1" applyBorder="1" applyAlignment="1" applyProtection="1">
      <alignment horizontal="right" vertical="center" indent="1"/>
    </xf>
    <xf numFmtId="164" fontId="12" fillId="6" borderId="29" xfId="1" applyNumberFormat="1" applyFont="1" applyFill="1" applyBorder="1" applyAlignment="1" applyProtection="1">
      <alignment horizontal="center" vertical="center"/>
    </xf>
    <xf numFmtId="164" fontId="12" fillId="6" borderId="29" xfId="0" applyNumberFormat="1" applyFont="1" applyFill="1" applyBorder="1" applyAlignment="1" applyProtection="1">
      <alignment horizontal="center" vertical="center"/>
    </xf>
    <xf numFmtId="164" fontId="13" fillId="6" borderId="29" xfId="1" applyNumberFormat="1" applyFont="1" applyFill="1" applyBorder="1" applyAlignment="1" applyProtection="1">
      <alignment horizontal="center" vertical="center"/>
    </xf>
    <xf numFmtId="3" fontId="17" fillId="3" borderId="27" xfId="0" applyNumberFormat="1" applyFont="1" applyFill="1" applyBorder="1" applyAlignment="1" applyProtection="1">
      <alignment horizontal="right" vertical="center" indent="1"/>
    </xf>
    <xf numFmtId="3" fontId="17" fillId="3" borderId="25" xfId="0" applyNumberFormat="1" applyFont="1" applyFill="1" applyBorder="1" applyAlignment="1" applyProtection="1">
      <alignment horizontal="right" vertical="center" indent="1"/>
    </xf>
    <xf numFmtId="164" fontId="17" fillId="3" borderId="29" xfId="0" applyNumberFormat="1" applyFont="1" applyFill="1" applyBorder="1" applyAlignment="1" applyProtection="1">
      <alignment horizontal="center" vertical="center"/>
    </xf>
    <xf numFmtId="164" fontId="17" fillId="3" borderId="28" xfId="0" applyNumberFormat="1" applyFont="1" applyFill="1" applyBorder="1" applyAlignment="1" applyProtection="1">
      <alignment horizontal="center" vertical="center"/>
    </xf>
    <xf numFmtId="3" fontId="17" fillId="7" borderId="25" xfId="0" applyNumberFormat="1" applyFont="1" applyFill="1" applyBorder="1" applyAlignment="1" applyProtection="1">
      <alignment horizontal="right" vertical="center" indent="1"/>
    </xf>
    <xf numFmtId="164" fontId="17" fillId="7" borderId="28" xfId="0" applyNumberFormat="1" applyFont="1" applyFill="1" applyBorder="1" applyAlignment="1" applyProtection="1">
      <alignment horizontal="center" vertical="center"/>
    </xf>
    <xf numFmtId="3" fontId="17" fillId="7" borderId="27" xfId="0" applyNumberFormat="1" applyFont="1" applyFill="1" applyBorder="1" applyAlignment="1" applyProtection="1">
      <alignment horizontal="right" vertical="center" indent="1"/>
    </xf>
    <xf numFmtId="3" fontId="17" fillId="8" borderId="25" xfId="0" applyNumberFormat="1" applyFont="1" applyFill="1" applyBorder="1" applyAlignment="1" applyProtection="1">
      <alignment horizontal="right" vertical="center" indent="1"/>
    </xf>
    <xf numFmtId="164" fontId="17" fillId="8" borderId="28" xfId="0" applyNumberFormat="1" applyFont="1" applyFill="1" applyBorder="1" applyAlignment="1" applyProtection="1">
      <alignment horizontal="center" vertical="center"/>
    </xf>
    <xf numFmtId="3" fontId="17" fillId="8" borderId="27" xfId="0" applyNumberFormat="1" applyFont="1" applyFill="1" applyBorder="1" applyAlignment="1" applyProtection="1">
      <alignment horizontal="right" vertical="center" indent="1"/>
    </xf>
    <xf numFmtId="49" fontId="8" fillId="8" borderId="2" xfId="0" applyNumberFormat="1" applyFont="1" applyFill="1" applyBorder="1" applyAlignment="1" applyProtection="1">
      <alignment horizontal="left" vertical="center" indent="1"/>
    </xf>
    <xf numFmtId="49" fontId="8" fillId="8" borderId="3" xfId="0" applyNumberFormat="1" applyFont="1" applyFill="1" applyBorder="1" applyAlignment="1" applyProtection="1">
      <alignment horizontal="left" vertical="center" indent="1"/>
    </xf>
    <xf numFmtId="3" fontId="8" fillId="8" borderId="3" xfId="0" applyNumberFormat="1" applyFont="1" applyFill="1" applyBorder="1" applyAlignment="1" applyProtection="1">
      <alignment horizontal="right" vertical="center" indent="1"/>
    </xf>
    <xf numFmtId="164" fontId="8" fillId="8" borderId="3" xfId="0" applyNumberFormat="1" applyFont="1" applyFill="1" applyBorder="1" applyAlignment="1" applyProtection="1">
      <alignment horizontal="center" vertical="center"/>
    </xf>
    <xf numFmtId="0" fontId="0" fillId="8" borderId="0" xfId="0" applyFill="1"/>
    <xf numFmtId="0" fontId="0" fillId="0" borderId="1" xfId="0" applyBorder="1"/>
    <xf numFmtId="0" fontId="0" fillId="0" borderId="0" xfId="0" applyBorder="1"/>
    <xf numFmtId="3" fontId="14" fillId="5" borderId="2" xfId="0" applyNumberFormat="1" applyFont="1" applyFill="1" applyBorder="1" applyAlignment="1" applyProtection="1">
      <alignment horizontal="right" vertical="center" indent="1"/>
    </xf>
    <xf numFmtId="3" fontId="14" fillId="5" borderId="26" xfId="0" applyNumberFormat="1" applyFont="1" applyFill="1" applyBorder="1" applyAlignment="1" applyProtection="1">
      <alignment horizontal="right" vertical="center" indent="1"/>
    </xf>
    <xf numFmtId="164" fontId="14" fillId="5" borderId="10" xfId="0" applyNumberFormat="1" applyFont="1" applyFill="1" applyBorder="1" applyAlignment="1" applyProtection="1">
      <alignment horizontal="center" vertical="center"/>
    </xf>
    <xf numFmtId="3" fontId="12" fillId="5" borderId="2" xfId="0" applyNumberFormat="1" applyFont="1" applyFill="1" applyBorder="1" applyAlignment="1" applyProtection="1">
      <alignment horizontal="right" vertical="center" indent="1"/>
    </xf>
    <xf numFmtId="3" fontId="12" fillId="5" borderId="26" xfId="0" applyNumberFormat="1" applyFont="1" applyFill="1" applyBorder="1" applyAlignment="1" applyProtection="1">
      <alignment horizontal="right" vertical="center" indent="1"/>
    </xf>
    <xf numFmtId="164" fontId="12" fillId="5" borderId="7" xfId="0" applyNumberFormat="1" applyFont="1" applyFill="1" applyBorder="1" applyAlignment="1" applyProtection="1">
      <alignment horizontal="center" vertical="center"/>
    </xf>
    <xf numFmtId="3" fontId="8" fillId="5" borderId="3" xfId="0" applyNumberFormat="1" applyFont="1" applyFill="1" applyBorder="1" applyAlignment="1" applyProtection="1">
      <alignment horizontal="right" vertical="center" indent="1"/>
    </xf>
    <xf numFmtId="3" fontId="8" fillId="5" borderId="26" xfId="0" applyNumberFormat="1" applyFont="1" applyFill="1" applyBorder="1" applyAlignment="1" applyProtection="1">
      <alignment horizontal="right" vertical="center" indent="1"/>
    </xf>
    <xf numFmtId="164" fontId="8" fillId="5" borderId="10" xfId="0" applyNumberFormat="1" applyFont="1" applyFill="1" applyBorder="1" applyAlignment="1" applyProtection="1">
      <alignment horizontal="center" vertical="center"/>
    </xf>
    <xf numFmtId="3" fontId="8" fillId="5" borderId="30" xfId="0" applyNumberFormat="1" applyFont="1" applyFill="1" applyBorder="1" applyAlignment="1" applyProtection="1">
      <alignment horizontal="right" vertical="center" indent="1"/>
    </xf>
    <xf numFmtId="164" fontId="8" fillId="5" borderId="7" xfId="0" applyNumberFormat="1" applyFont="1" applyFill="1" applyBorder="1" applyAlignment="1" applyProtection="1">
      <alignment horizontal="center" vertical="center"/>
    </xf>
    <xf numFmtId="49" fontId="9" fillId="8" borderId="33" xfId="0" applyNumberFormat="1" applyFont="1" applyFill="1" applyBorder="1" applyAlignment="1" applyProtection="1">
      <alignment horizontal="center" vertical="center"/>
    </xf>
    <xf numFmtId="0" fontId="9" fillId="8" borderId="34" xfId="0" applyFont="1" applyFill="1" applyBorder="1" applyAlignment="1" applyProtection="1">
      <alignment horizontal="left" vertical="center" indent="1"/>
    </xf>
    <xf numFmtId="3" fontId="17" fillId="3" borderId="35" xfId="0" applyNumberFormat="1" applyFont="1" applyFill="1" applyBorder="1" applyAlignment="1" applyProtection="1">
      <alignment horizontal="right" vertical="center" indent="1"/>
    </xf>
    <xf numFmtId="3" fontId="17" fillId="3" borderId="33" xfId="0" applyNumberFormat="1" applyFont="1" applyFill="1" applyBorder="1" applyAlignment="1" applyProtection="1">
      <alignment horizontal="right" vertical="center" indent="1"/>
    </xf>
    <xf numFmtId="164" fontId="17" fillId="3" borderId="36" xfId="0" applyNumberFormat="1" applyFont="1" applyFill="1" applyBorder="1" applyAlignment="1" applyProtection="1">
      <alignment horizontal="center" vertical="center"/>
    </xf>
    <xf numFmtId="164" fontId="17" fillId="3" borderId="34" xfId="0" applyNumberFormat="1" applyFont="1" applyFill="1" applyBorder="1" applyAlignment="1" applyProtection="1">
      <alignment horizontal="center" vertical="center"/>
    </xf>
    <xf numFmtId="3" fontId="9" fillId="7" borderId="35" xfId="0" applyNumberFormat="1" applyFont="1" applyFill="1" applyBorder="1" applyAlignment="1" applyProtection="1">
      <alignment horizontal="right" vertical="center" indent="1"/>
    </xf>
    <xf numFmtId="3" fontId="9" fillId="7" borderId="33" xfId="0" applyNumberFormat="1" applyFont="1" applyFill="1" applyBorder="1" applyAlignment="1" applyProtection="1">
      <alignment horizontal="right" vertical="center" indent="1"/>
    </xf>
    <xf numFmtId="164" fontId="9" fillId="7" borderId="36" xfId="0" applyNumberFormat="1" applyFont="1" applyFill="1" applyBorder="1" applyAlignment="1" applyProtection="1">
      <alignment horizontal="center" vertical="center"/>
    </xf>
    <xf numFmtId="3" fontId="17" fillId="7" borderId="33" xfId="0" applyNumberFormat="1" applyFont="1" applyFill="1" applyBorder="1" applyAlignment="1" applyProtection="1">
      <alignment horizontal="right" vertical="center" indent="1"/>
    </xf>
    <xf numFmtId="164" fontId="17" fillId="7" borderId="34" xfId="0" applyNumberFormat="1" applyFont="1" applyFill="1" applyBorder="1" applyAlignment="1" applyProtection="1">
      <alignment horizontal="center" vertical="center"/>
    </xf>
    <xf numFmtId="3" fontId="9" fillId="8" borderId="35" xfId="0" applyNumberFormat="1" applyFont="1" applyFill="1" applyBorder="1" applyAlignment="1" applyProtection="1">
      <alignment horizontal="right" vertical="center" indent="1"/>
    </xf>
    <xf numFmtId="3" fontId="9" fillId="8" borderId="33" xfId="0" applyNumberFormat="1" applyFont="1" applyFill="1" applyBorder="1" applyAlignment="1" applyProtection="1">
      <alignment horizontal="right" vertical="center" indent="1"/>
    </xf>
    <xf numFmtId="164" fontId="9" fillId="8" borderId="36" xfId="0" applyNumberFormat="1" applyFont="1" applyFill="1" applyBorder="1" applyAlignment="1" applyProtection="1">
      <alignment horizontal="center" vertical="center"/>
    </xf>
    <xf numFmtId="164" fontId="9" fillId="8" borderId="34" xfId="0" applyNumberFormat="1" applyFont="1" applyFill="1" applyBorder="1" applyAlignment="1" applyProtection="1">
      <alignment horizontal="center" vertical="center"/>
    </xf>
    <xf numFmtId="3" fontId="17" fillId="4" borderId="35" xfId="0" applyNumberFormat="1" applyFont="1" applyFill="1" applyBorder="1" applyAlignment="1" applyProtection="1">
      <alignment horizontal="right" vertical="center" indent="1"/>
    </xf>
    <xf numFmtId="3" fontId="17" fillId="4" borderId="33" xfId="0" applyNumberFormat="1" applyFont="1" applyFill="1" applyBorder="1" applyAlignment="1" applyProtection="1">
      <alignment horizontal="right" vertical="center" indent="1"/>
    </xf>
    <xf numFmtId="164" fontId="17" fillId="4" borderId="36" xfId="0" applyNumberFormat="1" applyFont="1" applyFill="1" applyBorder="1" applyAlignment="1" applyProtection="1">
      <alignment horizontal="center" vertical="center"/>
    </xf>
    <xf numFmtId="164" fontId="17" fillId="4" borderId="34" xfId="0" applyNumberFormat="1" applyFont="1" applyFill="1" applyBorder="1" applyAlignment="1" applyProtection="1">
      <alignment horizontal="center" vertical="center"/>
    </xf>
    <xf numFmtId="164" fontId="9" fillId="7" borderId="34" xfId="0" applyNumberFormat="1" applyFont="1" applyFill="1" applyBorder="1" applyAlignment="1" applyProtection="1">
      <alignment horizontal="center" vertical="center"/>
    </xf>
    <xf numFmtId="3" fontId="14" fillId="8" borderId="3" xfId="0" applyNumberFormat="1" applyFont="1" applyFill="1" applyBorder="1" applyAlignment="1" applyProtection="1">
      <alignment horizontal="right" vertical="center" indent="1"/>
    </xf>
    <xf numFmtId="164" fontId="14" fillId="8" borderId="3" xfId="0" applyNumberFormat="1" applyFont="1" applyFill="1" applyBorder="1" applyAlignment="1" applyProtection="1">
      <alignment horizontal="center" vertical="center"/>
    </xf>
    <xf numFmtId="3" fontId="12" fillId="8" borderId="3" xfId="0" applyNumberFormat="1" applyFont="1" applyFill="1" applyBorder="1" applyAlignment="1" applyProtection="1">
      <alignment horizontal="right" vertical="center" indent="1"/>
    </xf>
    <xf numFmtId="164" fontId="12" fillId="8" borderId="3" xfId="0" applyNumberFormat="1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9" fontId="8" fillId="6" borderId="25" xfId="0" applyNumberFormat="1" applyFont="1" applyFill="1" applyBorder="1" applyAlignment="1" applyProtection="1">
      <alignment horizontal="left" vertical="center" indent="1"/>
    </xf>
    <xf numFmtId="0" fontId="0" fillId="6" borderId="25" xfId="0" applyFill="1" applyBorder="1" applyAlignment="1">
      <alignment horizontal="left" vertical="center" indent="1"/>
    </xf>
    <xf numFmtId="49" fontId="4" fillId="0" borderId="32" xfId="0" applyNumberFormat="1" applyFont="1" applyFill="1" applyBorder="1" applyAlignment="1" applyProtection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49" fontId="4" fillId="2" borderId="22" xfId="0" applyNumberFormat="1" applyFont="1" applyFill="1" applyBorder="1" applyAlignment="1" applyProtection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49" fontId="8" fillId="5" borderId="2" xfId="0" applyNumberFormat="1" applyFont="1" applyFill="1" applyBorder="1" applyAlignment="1" applyProtection="1">
      <alignment horizontal="left" vertical="center" indent="1"/>
    </xf>
    <xf numFmtId="49" fontId="8" fillId="5" borderId="7" xfId="0" applyNumberFormat="1" applyFont="1" applyFill="1" applyBorder="1" applyAlignment="1" applyProtection="1">
      <alignment horizontal="left" vertical="center" indent="1"/>
    </xf>
    <xf numFmtId="49" fontId="7" fillId="6" borderId="18" xfId="0" applyNumberFormat="1" applyFont="1" applyFill="1" applyBorder="1" applyAlignment="1" applyProtection="1">
      <alignment horizontal="center" vertical="center" wrapText="1"/>
    </xf>
    <xf numFmtId="49" fontId="7" fillId="6" borderId="21" xfId="0" applyNumberFormat="1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49" fontId="7" fillId="5" borderId="18" xfId="0" applyNumberFormat="1" applyFont="1" applyFill="1" applyBorder="1" applyAlignment="1" applyProtection="1">
      <alignment horizontal="center" vertical="center" wrapText="1"/>
    </xf>
    <xf numFmtId="49" fontId="7" fillId="5" borderId="21" xfId="0" applyNumberFormat="1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topLeftCell="A25" workbookViewId="0">
      <selection activeCell="U8" sqref="U8"/>
    </sheetView>
  </sheetViews>
  <sheetFormatPr defaultRowHeight="12.75" x14ac:dyDescent="0.2"/>
  <cols>
    <col min="1" max="1" width="9.85546875" bestFit="1" customWidth="1"/>
    <col min="2" max="2" width="71.42578125" bestFit="1" customWidth="1"/>
    <col min="3" max="4" width="15.85546875" bestFit="1" customWidth="1"/>
    <col min="6" max="7" width="15.85546875" bestFit="1" customWidth="1"/>
    <col min="9" max="10" width="15.85546875" bestFit="1" customWidth="1"/>
    <col min="11" max="11" width="9.28515625" customWidth="1"/>
    <col min="12" max="13" width="15.85546875" bestFit="1" customWidth="1"/>
    <col min="14" max="14" width="9.7109375" customWidth="1"/>
    <col min="15" max="16" width="15.85546875" bestFit="1" customWidth="1"/>
    <col min="17" max="17" width="8" bestFit="1" customWidth="1"/>
    <col min="18" max="18" width="16.140625" customWidth="1"/>
    <col min="19" max="19" width="16.28515625" customWidth="1"/>
    <col min="20" max="20" width="9.28515625" customWidth="1"/>
  </cols>
  <sheetData>
    <row r="1" spans="1:20" ht="13.5" thickBot="1" x14ac:dyDescent="0.25">
      <c r="S1" s="153" t="s">
        <v>101</v>
      </c>
      <c r="T1" s="153"/>
    </row>
    <row r="2" spans="1:20" x14ac:dyDescent="0.2">
      <c r="A2" s="150" t="s">
        <v>82</v>
      </c>
      <c r="B2" s="21" t="s">
        <v>16</v>
      </c>
      <c r="C2" s="152" t="s">
        <v>87</v>
      </c>
      <c r="D2" s="134"/>
      <c r="E2" s="136"/>
      <c r="F2" s="134" t="s">
        <v>88</v>
      </c>
      <c r="G2" s="134"/>
      <c r="H2" s="135"/>
      <c r="I2" s="152" t="s">
        <v>89</v>
      </c>
      <c r="J2" s="134"/>
      <c r="K2" s="136"/>
      <c r="L2" s="134" t="s">
        <v>90</v>
      </c>
      <c r="M2" s="134"/>
      <c r="N2" s="135"/>
      <c r="O2" s="134" t="s">
        <v>91</v>
      </c>
      <c r="P2" s="134"/>
      <c r="Q2" s="136"/>
      <c r="R2" s="134" t="s">
        <v>92</v>
      </c>
      <c r="S2" s="134"/>
      <c r="T2" s="135"/>
    </row>
    <row r="3" spans="1:20" ht="13.5" thickBot="1" x14ac:dyDescent="0.25">
      <c r="A3" s="151"/>
      <c r="B3" s="1" t="s">
        <v>0</v>
      </c>
      <c r="C3" s="2" t="s">
        <v>98</v>
      </c>
      <c r="D3" s="2" t="s">
        <v>14</v>
      </c>
      <c r="E3" s="3" t="s">
        <v>85</v>
      </c>
      <c r="F3" s="2" t="s">
        <v>98</v>
      </c>
      <c r="G3" s="2" t="s">
        <v>14</v>
      </c>
      <c r="H3" s="4" t="s">
        <v>85</v>
      </c>
      <c r="I3" s="2" t="s">
        <v>98</v>
      </c>
      <c r="J3" s="2" t="s">
        <v>14</v>
      </c>
      <c r="K3" s="3" t="s">
        <v>85</v>
      </c>
      <c r="L3" s="2" t="s">
        <v>99</v>
      </c>
      <c r="M3" s="2" t="s">
        <v>14</v>
      </c>
      <c r="N3" s="4" t="s">
        <v>85</v>
      </c>
      <c r="O3" s="2" t="s">
        <v>98</v>
      </c>
      <c r="P3" s="2" t="s">
        <v>14</v>
      </c>
      <c r="Q3" s="3" t="s">
        <v>85</v>
      </c>
      <c r="R3" s="2" t="s">
        <v>98</v>
      </c>
      <c r="S3" s="2" t="s">
        <v>14</v>
      </c>
      <c r="T3" s="4" t="s">
        <v>85</v>
      </c>
    </row>
    <row r="4" spans="1:20" ht="14.25" x14ac:dyDescent="0.2">
      <c r="A4" s="110" t="s">
        <v>42</v>
      </c>
      <c r="B4" s="111" t="s">
        <v>1</v>
      </c>
      <c r="C4" s="125">
        <v>498000</v>
      </c>
      <c r="D4" s="126">
        <v>438752.38</v>
      </c>
      <c r="E4" s="127">
        <v>0.88102887550200804</v>
      </c>
      <c r="F4" s="125">
        <v>498000</v>
      </c>
      <c r="G4" s="126">
        <v>438752.65</v>
      </c>
      <c r="H4" s="128">
        <v>0.88102941767068277</v>
      </c>
      <c r="I4" s="116">
        <v>473000</v>
      </c>
      <c r="J4" s="117">
        <v>425856.73</v>
      </c>
      <c r="K4" s="118">
        <v>0.90033135306553902</v>
      </c>
      <c r="L4" s="116">
        <v>473000</v>
      </c>
      <c r="M4" s="117">
        <v>425857</v>
      </c>
      <c r="N4" s="129">
        <v>0.90033192389006345</v>
      </c>
      <c r="O4" s="121">
        <v>25000</v>
      </c>
      <c r="P4" s="122">
        <v>12895.65</v>
      </c>
      <c r="Q4" s="123">
        <v>0.51582600000000001</v>
      </c>
      <c r="R4" s="121">
        <v>25000</v>
      </c>
      <c r="S4" s="122">
        <v>12895.65</v>
      </c>
      <c r="T4" s="124">
        <v>0.51582600000000001</v>
      </c>
    </row>
    <row r="5" spans="1:20" ht="14.25" x14ac:dyDescent="0.2">
      <c r="A5" s="24" t="s">
        <v>43</v>
      </c>
      <c r="B5" s="25" t="s">
        <v>2</v>
      </c>
      <c r="C5" s="26">
        <v>4690000</v>
      </c>
      <c r="D5" s="27">
        <v>4723591.62</v>
      </c>
      <c r="E5" s="28">
        <v>1.0071623923240938</v>
      </c>
      <c r="F5" s="26">
        <v>4690000</v>
      </c>
      <c r="G5" s="27">
        <v>4723592.17</v>
      </c>
      <c r="H5" s="29">
        <v>1.0071625095948826</v>
      </c>
      <c r="I5" s="30">
        <v>190000</v>
      </c>
      <c r="J5" s="31">
        <v>243898.45</v>
      </c>
      <c r="K5" s="32">
        <v>1.2836760526315789</v>
      </c>
      <c r="L5" s="30">
        <v>190000</v>
      </c>
      <c r="M5" s="31">
        <v>243899</v>
      </c>
      <c r="N5" s="33">
        <v>1.2836789473684211</v>
      </c>
      <c r="O5" s="34">
        <v>4500000</v>
      </c>
      <c r="P5" s="35">
        <v>4479693.17</v>
      </c>
      <c r="Q5" s="36">
        <v>0.99548737111111107</v>
      </c>
      <c r="R5" s="34">
        <v>4500000</v>
      </c>
      <c r="S5" s="35">
        <v>4479693.17</v>
      </c>
      <c r="T5" s="37">
        <v>0.99548737111111107</v>
      </c>
    </row>
    <row r="6" spans="1:20" ht="14.25" x14ac:dyDescent="0.2">
      <c r="A6" s="24" t="s">
        <v>44</v>
      </c>
      <c r="B6" s="25" t="s">
        <v>20</v>
      </c>
      <c r="C6" s="26">
        <v>0</v>
      </c>
      <c r="D6" s="27">
        <v>457.85</v>
      </c>
      <c r="E6" s="28" t="s">
        <v>100</v>
      </c>
      <c r="F6" s="26">
        <v>0</v>
      </c>
      <c r="G6" s="27">
        <v>458</v>
      </c>
      <c r="H6" s="29" t="s">
        <v>100</v>
      </c>
      <c r="I6" s="30">
        <v>0</v>
      </c>
      <c r="J6" s="31">
        <v>457.85</v>
      </c>
      <c r="K6" s="32" t="s">
        <v>100</v>
      </c>
      <c r="L6" s="30">
        <v>0</v>
      </c>
      <c r="M6" s="31">
        <v>458</v>
      </c>
      <c r="N6" s="33" t="s">
        <v>100</v>
      </c>
      <c r="O6" s="34">
        <v>0</v>
      </c>
      <c r="P6" s="35">
        <v>0</v>
      </c>
      <c r="Q6" s="36" t="s">
        <v>100</v>
      </c>
      <c r="R6" s="34">
        <v>0</v>
      </c>
      <c r="S6" s="35">
        <v>0</v>
      </c>
      <c r="T6" s="37" t="s">
        <v>100</v>
      </c>
    </row>
    <row r="7" spans="1:20" ht="14.25" x14ac:dyDescent="0.2">
      <c r="A7" s="24" t="s">
        <v>45</v>
      </c>
      <c r="B7" s="25" t="s">
        <v>3</v>
      </c>
      <c r="C7" s="26">
        <v>46207300</v>
      </c>
      <c r="D7" s="27">
        <v>39781521.960000001</v>
      </c>
      <c r="E7" s="28">
        <v>0.86093586857487892</v>
      </c>
      <c r="F7" s="26">
        <v>46207300</v>
      </c>
      <c r="G7" s="27">
        <v>39781522.309999995</v>
      </c>
      <c r="H7" s="29">
        <v>0.86093587614943945</v>
      </c>
      <c r="I7" s="30">
        <v>700000</v>
      </c>
      <c r="J7" s="31">
        <v>197905.65</v>
      </c>
      <c r="K7" s="32">
        <v>0.28272235714285715</v>
      </c>
      <c r="L7" s="30">
        <v>700000</v>
      </c>
      <c r="M7" s="31">
        <v>197906</v>
      </c>
      <c r="N7" s="33">
        <v>0.28272285714285716</v>
      </c>
      <c r="O7" s="34">
        <v>45507300</v>
      </c>
      <c r="P7" s="35">
        <v>39583616.309999995</v>
      </c>
      <c r="Q7" s="36">
        <v>0.86983003408244386</v>
      </c>
      <c r="R7" s="34">
        <v>45507300</v>
      </c>
      <c r="S7" s="35">
        <v>39583616.309999995</v>
      </c>
      <c r="T7" s="37">
        <v>0.86983003408244386</v>
      </c>
    </row>
    <row r="8" spans="1:20" ht="14.25" x14ac:dyDescent="0.2">
      <c r="A8" s="24" t="s">
        <v>46</v>
      </c>
      <c r="B8" s="25" t="s">
        <v>4</v>
      </c>
      <c r="C8" s="26">
        <v>0</v>
      </c>
      <c r="D8" s="27">
        <v>0</v>
      </c>
      <c r="E8" s="28" t="s">
        <v>100</v>
      </c>
      <c r="F8" s="26">
        <v>0</v>
      </c>
      <c r="G8" s="27">
        <v>0</v>
      </c>
      <c r="H8" s="29" t="s">
        <v>100</v>
      </c>
      <c r="I8" s="30">
        <v>0</v>
      </c>
      <c r="J8" s="31">
        <v>0</v>
      </c>
      <c r="K8" s="32" t="s">
        <v>100</v>
      </c>
      <c r="L8" s="30">
        <v>0</v>
      </c>
      <c r="M8" s="31">
        <v>0</v>
      </c>
      <c r="N8" s="33" t="s">
        <v>100</v>
      </c>
      <c r="O8" s="34">
        <v>0</v>
      </c>
      <c r="P8" s="35">
        <v>0</v>
      </c>
      <c r="Q8" s="36" t="s">
        <v>100</v>
      </c>
      <c r="R8" s="34">
        <v>0</v>
      </c>
      <c r="S8" s="35">
        <v>0</v>
      </c>
      <c r="T8" s="37" t="s">
        <v>100</v>
      </c>
    </row>
    <row r="9" spans="1:20" ht="14.25" x14ac:dyDescent="0.2">
      <c r="A9" s="24" t="s">
        <v>47</v>
      </c>
      <c r="B9" s="25" t="s">
        <v>5</v>
      </c>
      <c r="C9" s="26">
        <v>12000</v>
      </c>
      <c r="D9" s="27">
        <v>6587</v>
      </c>
      <c r="E9" s="28">
        <v>0.54891666666666672</v>
      </c>
      <c r="F9" s="26">
        <v>12000</v>
      </c>
      <c r="G9" s="27">
        <v>6587</v>
      </c>
      <c r="H9" s="29">
        <v>0.54891666666666672</v>
      </c>
      <c r="I9" s="30">
        <v>12000</v>
      </c>
      <c r="J9" s="31">
        <v>6587</v>
      </c>
      <c r="K9" s="32">
        <v>0.54891666666666672</v>
      </c>
      <c r="L9" s="30">
        <v>12000</v>
      </c>
      <c r="M9" s="31">
        <v>6587</v>
      </c>
      <c r="N9" s="33">
        <v>0.54891666666666672</v>
      </c>
      <c r="O9" s="34">
        <v>0</v>
      </c>
      <c r="P9" s="35">
        <v>0</v>
      </c>
      <c r="Q9" s="36" t="s">
        <v>100</v>
      </c>
      <c r="R9" s="34">
        <v>0</v>
      </c>
      <c r="S9" s="35">
        <v>0</v>
      </c>
      <c r="T9" s="37" t="s">
        <v>100</v>
      </c>
    </row>
    <row r="10" spans="1:20" ht="14.25" x14ac:dyDescent="0.2">
      <c r="A10" s="24" t="s">
        <v>48</v>
      </c>
      <c r="B10" s="25" t="s">
        <v>6</v>
      </c>
      <c r="C10" s="26">
        <v>51433668.100000001</v>
      </c>
      <c r="D10" s="27">
        <v>51618617.390000001</v>
      </c>
      <c r="E10" s="28">
        <v>1.0035958798357607</v>
      </c>
      <c r="F10" s="26">
        <v>51433668.100000001</v>
      </c>
      <c r="G10" s="27">
        <v>51618617.390000001</v>
      </c>
      <c r="H10" s="29">
        <v>1.0035958798357607</v>
      </c>
      <c r="I10" s="30">
        <v>10509000</v>
      </c>
      <c r="J10" s="31">
        <v>10626196.370000001</v>
      </c>
      <c r="K10" s="32">
        <v>1.0111520001903131</v>
      </c>
      <c r="L10" s="30">
        <v>10509000</v>
      </c>
      <c r="M10" s="31">
        <v>10626196.370000001</v>
      </c>
      <c r="N10" s="33">
        <v>1.0111520001903131</v>
      </c>
      <c r="O10" s="34">
        <v>40924668.100000001</v>
      </c>
      <c r="P10" s="35">
        <v>40992421.019999996</v>
      </c>
      <c r="Q10" s="36">
        <v>1.0016555520947523</v>
      </c>
      <c r="R10" s="34">
        <v>40924668.100000001</v>
      </c>
      <c r="S10" s="35">
        <v>40992421.019999996</v>
      </c>
      <c r="T10" s="37">
        <v>1.0016555520947523</v>
      </c>
    </row>
    <row r="11" spans="1:20" ht="14.25" x14ac:dyDescent="0.2">
      <c r="A11" s="24" t="s">
        <v>49</v>
      </c>
      <c r="B11" s="25" t="s">
        <v>7</v>
      </c>
      <c r="C11" s="26">
        <v>16200000</v>
      </c>
      <c r="D11" s="27">
        <v>13323294</v>
      </c>
      <c r="E11" s="28">
        <v>0.82242555555555552</v>
      </c>
      <c r="F11" s="26">
        <v>16200000</v>
      </c>
      <c r="G11" s="27">
        <v>13323294</v>
      </c>
      <c r="H11" s="29">
        <v>0.82242555555555552</v>
      </c>
      <c r="I11" s="30">
        <v>16200000</v>
      </c>
      <c r="J11" s="31">
        <v>13323294</v>
      </c>
      <c r="K11" s="32">
        <v>0.82242555555555552</v>
      </c>
      <c r="L11" s="30">
        <v>16200000</v>
      </c>
      <c r="M11" s="31">
        <v>13323294</v>
      </c>
      <c r="N11" s="33">
        <v>0.82242555555555552</v>
      </c>
      <c r="O11" s="34">
        <v>0</v>
      </c>
      <c r="P11" s="35">
        <v>0</v>
      </c>
      <c r="Q11" s="36" t="s">
        <v>100</v>
      </c>
      <c r="R11" s="34">
        <v>0</v>
      </c>
      <c r="S11" s="35">
        <v>0</v>
      </c>
      <c r="T11" s="37" t="s">
        <v>100</v>
      </c>
    </row>
    <row r="12" spans="1:20" ht="14.25" x14ac:dyDescent="0.2">
      <c r="A12" s="24" t="s">
        <v>50</v>
      </c>
      <c r="B12" s="25" t="s">
        <v>8</v>
      </c>
      <c r="C12" s="26">
        <v>5500000</v>
      </c>
      <c r="D12" s="27">
        <v>4511131</v>
      </c>
      <c r="E12" s="28">
        <v>0.82020563636363641</v>
      </c>
      <c r="F12" s="26">
        <v>5500000</v>
      </c>
      <c r="G12" s="27">
        <v>4511131</v>
      </c>
      <c r="H12" s="29">
        <v>0.82020563636363641</v>
      </c>
      <c r="I12" s="30">
        <v>5500000</v>
      </c>
      <c r="J12" s="31">
        <v>4511131</v>
      </c>
      <c r="K12" s="32">
        <v>0.82020563636363641</v>
      </c>
      <c r="L12" s="30">
        <v>5500000</v>
      </c>
      <c r="M12" s="31">
        <v>4511131</v>
      </c>
      <c r="N12" s="33">
        <v>0.82020563636363641</v>
      </c>
      <c r="O12" s="34">
        <v>0</v>
      </c>
      <c r="P12" s="35">
        <v>0</v>
      </c>
      <c r="Q12" s="36" t="s">
        <v>100</v>
      </c>
      <c r="R12" s="34">
        <v>0</v>
      </c>
      <c r="S12" s="35">
        <v>0</v>
      </c>
      <c r="T12" s="37" t="s">
        <v>100</v>
      </c>
    </row>
    <row r="13" spans="1:20" ht="14.25" x14ac:dyDescent="0.2">
      <c r="A13" s="24" t="s">
        <v>51</v>
      </c>
      <c r="B13" s="25" t="s">
        <v>19</v>
      </c>
      <c r="C13" s="26">
        <v>6000</v>
      </c>
      <c r="D13" s="27">
        <v>5927</v>
      </c>
      <c r="E13" s="28">
        <v>0.98783333333333334</v>
      </c>
      <c r="F13" s="26">
        <v>6000</v>
      </c>
      <c r="G13" s="27">
        <v>5927</v>
      </c>
      <c r="H13" s="29">
        <v>0.98783333333333334</v>
      </c>
      <c r="I13" s="30">
        <v>6000</v>
      </c>
      <c r="J13" s="31">
        <v>5927</v>
      </c>
      <c r="K13" s="32">
        <v>0.98783333333333334</v>
      </c>
      <c r="L13" s="30">
        <v>6000</v>
      </c>
      <c r="M13" s="31">
        <v>5927</v>
      </c>
      <c r="N13" s="33">
        <v>0.98783333333333334</v>
      </c>
      <c r="O13" s="34">
        <v>0</v>
      </c>
      <c r="P13" s="35">
        <v>0</v>
      </c>
      <c r="Q13" s="36" t="s">
        <v>100</v>
      </c>
      <c r="R13" s="34">
        <v>0</v>
      </c>
      <c r="S13" s="35">
        <v>0</v>
      </c>
      <c r="T13" s="37" t="s">
        <v>100</v>
      </c>
    </row>
    <row r="14" spans="1:20" ht="14.25" x14ac:dyDescent="0.2">
      <c r="A14" s="24" t="s">
        <v>52</v>
      </c>
      <c r="B14" s="25" t="s">
        <v>27</v>
      </c>
      <c r="C14" s="26">
        <v>150000</v>
      </c>
      <c r="D14" s="27">
        <v>82150</v>
      </c>
      <c r="E14" s="28">
        <v>0.54766666666666663</v>
      </c>
      <c r="F14" s="26">
        <v>150000</v>
      </c>
      <c r="G14" s="27">
        <v>82150</v>
      </c>
      <c r="H14" s="29">
        <v>0.54766666666666663</v>
      </c>
      <c r="I14" s="30">
        <v>100000</v>
      </c>
      <c r="J14" s="31">
        <v>82150</v>
      </c>
      <c r="K14" s="32">
        <v>0.82150000000000001</v>
      </c>
      <c r="L14" s="30">
        <v>100000</v>
      </c>
      <c r="M14" s="31">
        <v>82150</v>
      </c>
      <c r="N14" s="33">
        <v>0.82150000000000001</v>
      </c>
      <c r="O14" s="34">
        <v>50000</v>
      </c>
      <c r="P14" s="35">
        <v>0</v>
      </c>
      <c r="Q14" s="36">
        <v>0</v>
      </c>
      <c r="R14" s="34">
        <v>50000</v>
      </c>
      <c r="S14" s="35">
        <v>0</v>
      </c>
      <c r="T14" s="37">
        <v>0</v>
      </c>
    </row>
    <row r="15" spans="1:20" ht="14.25" x14ac:dyDescent="0.2">
      <c r="A15" s="24" t="s">
        <v>53</v>
      </c>
      <c r="B15" s="25" t="s">
        <v>9</v>
      </c>
      <c r="C15" s="26">
        <v>130000</v>
      </c>
      <c r="D15" s="27">
        <v>126736</v>
      </c>
      <c r="E15" s="28">
        <v>0.97489230769230772</v>
      </c>
      <c r="F15" s="26">
        <v>130000</v>
      </c>
      <c r="G15" s="27">
        <v>126736</v>
      </c>
      <c r="H15" s="29">
        <v>0.97489230769230772</v>
      </c>
      <c r="I15" s="30">
        <v>130000</v>
      </c>
      <c r="J15" s="31">
        <v>126736</v>
      </c>
      <c r="K15" s="32">
        <v>0.97489230769230772</v>
      </c>
      <c r="L15" s="30">
        <v>130000</v>
      </c>
      <c r="M15" s="31">
        <v>126736</v>
      </c>
      <c r="N15" s="33">
        <v>0.97489230769230772</v>
      </c>
      <c r="O15" s="34">
        <v>0</v>
      </c>
      <c r="P15" s="35">
        <v>0</v>
      </c>
      <c r="Q15" s="36" t="s">
        <v>100</v>
      </c>
      <c r="R15" s="34">
        <v>0</v>
      </c>
      <c r="S15" s="35">
        <v>0</v>
      </c>
      <c r="T15" s="37" t="s">
        <v>100</v>
      </c>
    </row>
    <row r="16" spans="1:20" ht="14.25" x14ac:dyDescent="0.2">
      <c r="A16" s="24" t="s">
        <v>54</v>
      </c>
      <c r="B16" s="25" t="s">
        <v>28</v>
      </c>
      <c r="C16" s="26">
        <v>0</v>
      </c>
      <c r="D16" s="27">
        <v>0</v>
      </c>
      <c r="E16" s="28" t="s">
        <v>100</v>
      </c>
      <c r="F16" s="26">
        <v>0</v>
      </c>
      <c r="G16" s="27">
        <v>0</v>
      </c>
      <c r="H16" s="29" t="s">
        <v>100</v>
      </c>
      <c r="I16" s="30">
        <v>0</v>
      </c>
      <c r="J16" s="31">
        <v>0</v>
      </c>
      <c r="K16" s="32" t="s">
        <v>100</v>
      </c>
      <c r="L16" s="30">
        <v>0</v>
      </c>
      <c r="M16" s="31">
        <v>0</v>
      </c>
      <c r="N16" s="33" t="s">
        <v>100</v>
      </c>
      <c r="O16" s="34">
        <v>0</v>
      </c>
      <c r="P16" s="35">
        <v>0</v>
      </c>
      <c r="Q16" s="36" t="s">
        <v>100</v>
      </c>
      <c r="R16" s="34">
        <v>0</v>
      </c>
      <c r="S16" s="35">
        <v>0</v>
      </c>
      <c r="T16" s="37" t="s">
        <v>100</v>
      </c>
    </row>
    <row r="17" spans="1:22" ht="14.25" x14ac:dyDescent="0.2">
      <c r="A17" s="24" t="s">
        <v>55</v>
      </c>
      <c r="B17" s="25" t="s">
        <v>29</v>
      </c>
      <c r="C17" s="26">
        <v>0</v>
      </c>
      <c r="D17" s="27">
        <v>0</v>
      </c>
      <c r="E17" s="28" t="s">
        <v>100</v>
      </c>
      <c r="F17" s="26">
        <v>0</v>
      </c>
      <c r="G17" s="27">
        <v>0</v>
      </c>
      <c r="H17" s="29" t="s">
        <v>100</v>
      </c>
      <c r="I17" s="30">
        <v>0</v>
      </c>
      <c r="J17" s="31">
        <v>0</v>
      </c>
      <c r="K17" s="32" t="s">
        <v>100</v>
      </c>
      <c r="L17" s="30">
        <v>0</v>
      </c>
      <c r="M17" s="31">
        <v>0</v>
      </c>
      <c r="N17" s="33" t="s">
        <v>100</v>
      </c>
      <c r="O17" s="34">
        <v>0</v>
      </c>
      <c r="P17" s="35">
        <v>0</v>
      </c>
      <c r="Q17" s="36" t="s">
        <v>100</v>
      </c>
      <c r="R17" s="34">
        <v>0</v>
      </c>
      <c r="S17" s="35">
        <v>0</v>
      </c>
      <c r="T17" s="37" t="s">
        <v>100</v>
      </c>
    </row>
    <row r="18" spans="1:22" ht="14.25" x14ac:dyDescent="0.2">
      <c r="A18" s="24" t="s">
        <v>56</v>
      </c>
      <c r="B18" s="25" t="s">
        <v>11</v>
      </c>
      <c r="C18" s="26">
        <v>13900</v>
      </c>
      <c r="D18" s="27">
        <v>148006.15</v>
      </c>
      <c r="E18" s="28">
        <v>10.647924460431653</v>
      </c>
      <c r="F18" s="26">
        <v>13900</v>
      </c>
      <c r="G18" s="27">
        <v>148006.15</v>
      </c>
      <c r="H18" s="29">
        <v>10.647924460431653</v>
      </c>
      <c r="I18" s="30">
        <v>0</v>
      </c>
      <c r="J18" s="31">
        <v>134106.15</v>
      </c>
      <c r="K18" s="32" t="s">
        <v>100</v>
      </c>
      <c r="L18" s="30">
        <v>0</v>
      </c>
      <c r="M18" s="31">
        <v>134106.15</v>
      </c>
      <c r="N18" s="33" t="s">
        <v>100</v>
      </c>
      <c r="O18" s="34">
        <v>13900</v>
      </c>
      <c r="P18" s="35">
        <v>13900</v>
      </c>
      <c r="Q18" s="36">
        <v>1</v>
      </c>
      <c r="R18" s="34">
        <v>13900</v>
      </c>
      <c r="S18" s="35">
        <v>13900</v>
      </c>
      <c r="T18" s="37">
        <v>1</v>
      </c>
    </row>
    <row r="19" spans="1:22" ht="14.25" x14ac:dyDescent="0.2">
      <c r="A19" s="24" t="s">
        <v>57</v>
      </c>
      <c r="B19" s="25" t="s">
        <v>30</v>
      </c>
      <c r="C19" s="26">
        <v>5871763.4000000004</v>
      </c>
      <c r="D19" s="27">
        <v>5339285.9400000004</v>
      </c>
      <c r="E19" s="28">
        <v>0.90931557971153953</v>
      </c>
      <c r="F19" s="26">
        <v>5871763.4000000004</v>
      </c>
      <c r="G19" s="27">
        <v>5339285.9400000004</v>
      </c>
      <c r="H19" s="29">
        <v>0.90931557971153953</v>
      </c>
      <c r="I19" s="30">
        <v>1115000</v>
      </c>
      <c r="J19" s="31">
        <v>1146756.78</v>
      </c>
      <c r="K19" s="32">
        <v>1.0284814170403587</v>
      </c>
      <c r="L19" s="30">
        <v>1115000</v>
      </c>
      <c r="M19" s="31">
        <v>1146756.78</v>
      </c>
      <c r="N19" s="33">
        <v>1.0284814170403587</v>
      </c>
      <c r="O19" s="34">
        <v>4756763.4000000004</v>
      </c>
      <c r="P19" s="35">
        <v>4192529.1599999997</v>
      </c>
      <c r="Q19" s="36">
        <v>0.8813827402052411</v>
      </c>
      <c r="R19" s="34">
        <v>4756763.4000000004</v>
      </c>
      <c r="S19" s="35">
        <v>4192529.1599999997</v>
      </c>
      <c r="T19" s="37">
        <v>0.8813827402052411</v>
      </c>
    </row>
    <row r="20" spans="1:22" ht="14.25" x14ac:dyDescent="0.2">
      <c r="A20" s="24" t="s">
        <v>58</v>
      </c>
      <c r="B20" s="25" t="s">
        <v>31</v>
      </c>
      <c r="C20" s="26">
        <v>65268860.710000001</v>
      </c>
      <c r="D20" s="27">
        <v>67417640.260000005</v>
      </c>
      <c r="E20" s="28">
        <v>1.032921971160909</v>
      </c>
      <c r="F20" s="26">
        <v>0</v>
      </c>
      <c r="G20" s="27">
        <v>0</v>
      </c>
      <c r="H20" s="29" t="s">
        <v>100</v>
      </c>
      <c r="I20" s="30">
        <v>30000000</v>
      </c>
      <c r="J20" s="31">
        <v>31972157.699999999</v>
      </c>
      <c r="K20" s="32">
        <v>1.06573859</v>
      </c>
      <c r="L20" s="30">
        <v>0</v>
      </c>
      <c r="M20" s="31">
        <v>0</v>
      </c>
      <c r="N20" s="33" t="s">
        <v>100</v>
      </c>
      <c r="O20" s="34">
        <v>35268860.710000001</v>
      </c>
      <c r="P20" s="35">
        <v>35445482.560000002</v>
      </c>
      <c r="Q20" s="36">
        <v>1.0050078694475642</v>
      </c>
      <c r="R20" s="34">
        <v>0</v>
      </c>
      <c r="S20" s="35">
        <v>0</v>
      </c>
      <c r="T20" s="37" t="s">
        <v>100</v>
      </c>
    </row>
    <row r="21" spans="1:22" ht="14.25" x14ac:dyDescent="0.2">
      <c r="A21" s="24" t="s">
        <v>59</v>
      </c>
      <c r="B21" s="25" t="s">
        <v>32</v>
      </c>
      <c r="C21" s="26">
        <v>0</v>
      </c>
      <c r="D21" s="27">
        <v>0</v>
      </c>
      <c r="E21" s="28" t="s">
        <v>100</v>
      </c>
      <c r="F21" s="26">
        <v>0</v>
      </c>
      <c r="G21" s="27">
        <v>0</v>
      </c>
      <c r="H21" s="29" t="s">
        <v>100</v>
      </c>
      <c r="I21" s="30">
        <v>0</v>
      </c>
      <c r="J21" s="31">
        <v>0</v>
      </c>
      <c r="K21" s="32" t="s">
        <v>100</v>
      </c>
      <c r="L21" s="30">
        <v>0</v>
      </c>
      <c r="M21" s="31">
        <v>0</v>
      </c>
      <c r="N21" s="33" t="s">
        <v>100</v>
      </c>
      <c r="O21" s="34">
        <v>0</v>
      </c>
      <c r="P21" s="35">
        <v>0</v>
      </c>
      <c r="Q21" s="36" t="s">
        <v>100</v>
      </c>
      <c r="R21" s="34">
        <v>0</v>
      </c>
      <c r="S21" s="35">
        <v>0</v>
      </c>
      <c r="T21" s="37" t="s">
        <v>100</v>
      </c>
    </row>
    <row r="22" spans="1:22" ht="14.25" x14ac:dyDescent="0.2">
      <c r="A22" s="24" t="s">
        <v>60</v>
      </c>
      <c r="B22" s="25" t="s">
        <v>26</v>
      </c>
      <c r="C22" s="26">
        <v>60000000</v>
      </c>
      <c r="D22" s="27">
        <v>43894220</v>
      </c>
      <c r="E22" s="28">
        <v>0.73157033333333332</v>
      </c>
      <c r="F22" s="26">
        <v>0</v>
      </c>
      <c r="G22" s="27">
        <v>0</v>
      </c>
      <c r="H22" s="29" t="s">
        <v>100</v>
      </c>
      <c r="I22" s="30">
        <v>60000000</v>
      </c>
      <c r="J22" s="31">
        <v>43894220</v>
      </c>
      <c r="K22" s="32">
        <v>0.73157033333333332</v>
      </c>
      <c r="L22" s="30">
        <v>0</v>
      </c>
      <c r="M22" s="31">
        <v>0</v>
      </c>
      <c r="N22" s="33" t="s">
        <v>100</v>
      </c>
      <c r="O22" s="34">
        <v>0</v>
      </c>
      <c r="P22" s="35">
        <v>0</v>
      </c>
      <c r="Q22" s="36" t="s">
        <v>100</v>
      </c>
      <c r="R22" s="34">
        <v>0</v>
      </c>
      <c r="S22" s="35">
        <v>0</v>
      </c>
      <c r="T22" s="37" t="s">
        <v>100</v>
      </c>
    </row>
    <row r="23" spans="1:22" ht="14.25" x14ac:dyDescent="0.2">
      <c r="A23" s="24" t="s">
        <v>61</v>
      </c>
      <c r="B23" s="25" t="s">
        <v>24</v>
      </c>
      <c r="C23" s="26">
        <v>50000000</v>
      </c>
      <c r="D23" s="27">
        <v>42163372</v>
      </c>
      <c r="E23" s="28">
        <v>0.84326743999999998</v>
      </c>
      <c r="F23" s="26">
        <v>0</v>
      </c>
      <c r="G23" s="27">
        <v>0</v>
      </c>
      <c r="H23" s="29" t="s">
        <v>100</v>
      </c>
      <c r="I23" s="30">
        <v>50000000</v>
      </c>
      <c r="J23" s="31">
        <v>42163372</v>
      </c>
      <c r="K23" s="32">
        <v>0.84326743999999998</v>
      </c>
      <c r="L23" s="30">
        <v>0</v>
      </c>
      <c r="M23" s="31">
        <v>0</v>
      </c>
      <c r="N23" s="33" t="s">
        <v>100</v>
      </c>
      <c r="O23" s="34">
        <v>0</v>
      </c>
      <c r="P23" s="35">
        <v>0</v>
      </c>
      <c r="Q23" s="36" t="s">
        <v>100</v>
      </c>
      <c r="R23" s="34">
        <v>0</v>
      </c>
      <c r="S23" s="35">
        <v>0</v>
      </c>
      <c r="T23" s="37" t="s">
        <v>100</v>
      </c>
    </row>
    <row r="24" spans="1:22" ht="14.25" x14ac:dyDescent="0.2">
      <c r="A24" s="24" t="s">
        <v>62</v>
      </c>
      <c r="B24" s="25" t="s">
        <v>23</v>
      </c>
      <c r="C24" s="26">
        <v>1010000</v>
      </c>
      <c r="D24" s="27">
        <v>-18759261.329999998</v>
      </c>
      <c r="E24" s="38" t="s">
        <v>100</v>
      </c>
      <c r="F24" s="26">
        <v>0</v>
      </c>
      <c r="G24" s="27">
        <v>0</v>
      </c>
      <c r="H24" s="29" t="s">
        <v>100</v>
      </c>
      <c r="I24" s="30">
        <v>1010000</v>
      </c>
      <c r="J24" s="31">
        <v>-85606.09</v>
      </c>
      <c r="K24" s="39" t="s">
        <v>100</v>
      </c>
      <c r="L24" s="30">
        <v>0</v>
      </c>
      <c r="M24" s="31">
        <v>0</v>
      </c>
      <c r="N24" s="33" t="s">
        <v>100</v>
      </c>
      <c r="O24" s="34">
        <v>0</v>
      </c>
      <c r="P24" s="35">
        <v>-18673655.239999998</v>
      </c>
      <c r="Q24" s="36" t="s">
        <v>100</v>
      </c>
      <c r="R24" s="34">
        <v>0</v>
      </c>
      <c r="S24" s="35">
        <v>0</v>
      </c>
      <c r="T24" s="37" t="s">
        <v>100</v>
      </c>
    </row>
    <row r="25" spans="1:22" ht="14.25" x14ac:dyDescent="0.2">
      <c r="A25" s="24" t="s">
        <v>63</v>
      </c>
      <c r="B25" s="25" t="s">
        <v>21</v>
      </c>
      <c r="C25" s="26">
        <v>6600000</v>
      </c>
      <c r="D25" s="27">
        <v>19152320.899999999</v>
      </c>
      <c r="E25" s="28">
        <v>2.9018668030303028</v>
      </c>
      <c r="F25" s="26">
        <v>0</v>
      </c>
      <c r="G25" s="27">
        <v>0</v>
      </c>
      <c r="H25" s="29" t="s">
        <v>100</v>
      </c>
      <c r="I25" s="30">
        <v>0</v>
      </c>
      <c r="J25" s="31">
        <v>0</v>
      </c>
      <c r="K25" s="32" t="s">
        <v>100</v>
      </c>
      <c r="L25" s="30">
        <v>0</v>
      </c>
      <c r="M25" s="31">
        <v>0</v>
      </c>
      <c r="N25" s="33" t="s">
        <v>100</v>
      </c>
      <c r="O25" s="34">
        <v>6600000</v>
      </c>
      <c r="P25" s="35">
        <v>19152320.899999999</v>
      </c>
      <c r="Q25" s="36">
        <v>2.9018668030303028</v>
      </c>
      <c r="R25" s="34">
        <v>0</v>
      </c>
      <c r="S25" s="35">
        <v>0</v>
      </c>
      <c r="T25" s="37" t="s">
        <v>100</v>
      </c>
    </row>
    <row r="26" spans="1:22" ht="14.25" x14ac:dyDescent="0.2">
      <c r="A26" s="24" t="s">
        <v>64</v>
      </c>
      <c r="B26" s="25" t="s">
        <v>67</v>
      </c>
      <c r="C26" s="26">
        <v>0</v>
      </c>
      <c r="D26" s="27">
        <v>0</v>
      </c>
      <c r="E26" s="28" t="s">
        <v>100</v>
      </c>
      <c r="F26" s="26">
        <v>0</v>
      </c>
      <c r="G26" s="27">
        <v>0</v>
      </c>
      <c r="H26" s="29" t="s">
        <v>100</v>
      </c>
      <c r="I26" s="30">
        <v>0</v>
      </c>
      <c r="J26" s="31">
        <v>0</v>
      </c>
      <c r="K26" s="32" t="s">
        <v>100</v>
      </c>
      <c r="L26" s="30">
        <v>0</v>
      </c>
      <c r="M26" s="31">
        <v>0</v>
      </c>
      <c r="N26" s="33" t="s">
        <v>100</v>
      </c>
      <c r="O26" s="34">
        <v>0</v>
      </c>
      <c r="P26" s="35">
        <v>0</v>
      </c>
      <c r="Q26" s="36" t="s">
        <v>100</v>
      </c>
      <c r="R26" s="34">
        <v>0</v>
      </c>
      <c r="S26" s="35">
        <v>0</v>
      </c>
      <c r="T26" s="37" t="s">
        <v>100</v>
      </c>
    </row>
    <row r="27" spans="1:22" ht="14.25" x14ac:dyDescent="0.2">
      <c r="A27" s="24" t="s">
        <v>65</v>
      </c>
      <c r="B27" s="25" t="s">
        <v>10</v>
      </c>
      <c r="C27" s="26">
        <v>0</v>
      </c>
      <c r="D27" s="27">
        <v>0</v>
      </c>
      <c r="E27" s="28" t="s">
        <v>100</v>
      </c>
      <c r="F27" s="26">
        <v>0</v>
      </c>
      <c r="G27" s="27">
        <v>0</v>
      </c>
      <c r="H27" s="29" t="s">
        <v>100</v>
      </c>
      <c r="I27" s="30">
        <v>0</v>
      </c>
      <c r="J27" s="31">
        <v>0</v>
      </c>
      <c r="K27" s="32" t="s">
        <v>100</v>
      </c>
      <c r="L27" s="30">
        <v>0</v>
      </c>
      <c r="M27" s="31">
        <v>0</v>
      </c>
      <c r="N27" s="33" t="s">
        <v>100</v>
      </c>
      <c r="O27" s="34">
        <v>0</v>
      </c>
      <c r="P27" s="35">
        <v>0</v>
      </c>
      <c r="Q27" s="36" t="s">
        <v>100</v>
      </c>
      <c r="R27" s="34">
        <v>0</v>
      </c>
      <c r="S27" s="35">
        <v>0</v>
      </c>
      <c r="T27" s="37" t="s">
        <v>100</v>
      </c>
    </row>
    <row r="28" spans="1:22" ht="14.25" x14ac:dyDescent="0.2">
      <c r="A28" s="24" t="s">
        <v>66</v>
      </c>
      <c r="B28" s="25" t="s">
        <v>40</v>
      </c>
      <c r="C28" s="26">
        <v>100000</v>
      </c>
      <c r="D28" s="27">
        <v>75588</v>
      </c>
      <c r="E28" s="28">
        <v>0.75588</v>
      </c>
      <c r="F28" s="26">
        <v>0</v>
      </c>
      <c r="G28" s="27">
        <v>0</v>
      </c>
      <c r="H28" s="29" t="s">
        <v>100</v>
      </c>
      <c r="I28" s="30">
        <v>100000</v>
      </c>
      <c r="J28" s="31">
        <v>75588</v>
      </c>
      <c r="K28" s="32">
        <v>0.75588</v>
      </c>
      <c r="L28" s="30">
        <v>0</v>
      </c>
      <c r="M28" s="31">
        <v>0</v>
      </c>
      <c r="N28" s="33" t="s">
        <v>100</v>
      </c>
      <c r="O28" s="34">
        <v>0</v>
      </c>
      <c r="P28" s="35">
        <v>0</v>
      </c>
      <c r="Q28" s="36" t="s">
        <v>100</v>
      </c>
      <c r="R28" s="34">
        <v>0</v>
      </c>
      <c r="S28" s="35">
        <v>0</v>
      </c>
      <c r="T28" s="37" t="s">
        <v>100</v>
      </c>
    </row>
    <row r="29" spans="1:22" ht="14.25" x14ac:dyDescent="0.2">
      <c r="A29" s="23"/>
      <c r="B29" s="25" t="s">
        <v>84</v>
      </c>
      <c r="C29" s="40">
        <v>0</v>
      </c>
      <c r="D29" s="41">
        <v>0</v>
      </c>
      <c r="E29" s="42" t="s">
        <v>100</v>
      </c>
      <c r="F29" s="43">
        <v>205469907.19</v>
      </c>
      <c r="G29" s="44">
        <v>185469907.19</v>
      </c>
      <c r="H29" s="45">
        <v>0.90266214516023602</v>
      </c>
      <c r="I29" s="46">
        <v>0</v>
      </c>
      <c r="J29" s="47">
        <v>0</v>
      </c>
      <c r="K29" s="48" t="s">
        <v>100</v>
      </c>
      <c r="L29" s="46">
        <v>205469907.19</v>
      </c>
      <c r="M29" s="47">
        <v>185469907.19</v>
      </c>
      <c r="N29" s="49">
        <v>0.90266214516023602</v>
      </c>
      <c r="O29" s="50">
        <v>0</v>
      </c>
      <c r="P29" s="51">
        <v>0</v>
      </c>
      <c r="Q29" s="52" t="s">
        <v>100</v>
      </c>
      <c r="R29" s="53">
        <v>0</v>
      </c>
      <c r="S29" s="54">
        <v>0</v>
      </c>
      <c r="T29" s="55" t="s">
        <v>100</v>
      </c>
    </row>
    <row r="30" spans="1:22" ht="16.5" thickBot="1" x14ac:dyDescent="0.25">
      <c r="A30" s="143" t="s">
        <v>83</v>
      </c>
      <c r="B30" s="144"/>
      <c r="C30" s="99">
        <f>SUM(C4+C5+C6+C7+C8+C9+C10+C11+C12+C13+C14+C15+C16+C17+C18+C19+C20+C21+C22+C23+C24+C25+C26+C27+C28)</f>
        <v>313691492.21000004</v>
      </c>
      <c r="D30" s="100">
        <f>SUM(D4+D5+D6+D7+D8+D9+D10+D11+D12+D13+D14+D15+D16+D17+D18+D19+D20+D21+D22+D23+D24+D25+D26+D27+D28)</f>
        <v>274049938.12</v>
      </c>
      <c r="E30" s="101">
        <f>IF(D30=0,"x",D30/C30)</f>
        <v>0.87362885167614912</v>
      </c>
      <c r="F30" s="102">
        <f>SUM(F4+F5+F6+F7+F8+F9+F10+F11+F12+F13+F14+F15+F16+F17+F18+F19+F20+F21+F22+F23+F24+F25+F26+F27+F28+F29)</f>
        <v>336182538.69</v>
      </c>
      <c r="G30" s="103">
        <f>SUM(G4+G5+G6+G7+G8+G9+G10+G11+G12+G13+G14+G15+G16+G17+G18+G19+G20+G21+G22+G23+G24+G25+G26+G27+G28+G29)</f>
        <v>305575966.80000001</v>
      </c>
      <c r="H30" s="104">
        <f t="shared" ref="H30" si="0">IF(G30=0,"x",G30/F30)</f>
        <v>0.90895847235473803</v>
      </c>
      <c r="I30" s="105">
        <f>I4+I5+I6+I7+I8+I9+I10+I11+I12+I13+I14+I15+I16+I17+I18+I19+I20+I21+I22+I23+I24+I25+I26+I27+I28</f>
        <v>176045000</v>
      </c>
      <c r="J30" s="106">
        <f>J4+J5+J6+J7+J8+J9+J10++J11+J12+J13+J14+J15+J16+J17+J18+J20+J21+J22++J23+J24+J25+J26+J27+J28+J19</f>
        <v>148850734.59</v>
      </c>
      <c r="K30" s="107">
        <f>IF(J30=0,"x",J30/I30)</f>
        <v>0.8455266243858105</v>
      </c>
      <c r="L30" s="105">
        <f>L4+L5+L6+L7+L8+L9+L10+L11+L12+L13+L14+L15+L16+L17+L18+L18++L19+L20+L21+L22+L23+L24+L25+L26+L27+L28+L29</f>
        <v>240404907.19</v>
      </c>
      <c r="M30" s="103">
        <f>M4+M5+M6+M7+M8+M10+M11+M12+M13+M14+M15+M16+M17+M18+M19+M20+M21+M22+M23+M24+M25+M26+M27+M28+M29+M9</f>
        <v>216300911.49000001</v>
      </c>
      <c r="N30" s="104">
        <f>IF(M30=0,"x",M30/L30)</f>
        <v>0.89973584157768549</v>
      </c>
      <c r="O30" s="105">
        <f>O4+O5+O6+O7+O8+O9+O10+O11+O12+O13+O14+O15+O16+O17+O18+O19+O20+O21+O22+O23+O24+O25+O26+O27+O28+O29</f>
        <v>137646492.21000001</v>
      </c>
      <c r="P30" s="106">
        <f>P4+P5+P6+P7+P8+P9+P10+P11+P12+P13+P14+P15+P16+P17+P18+P19+P20+P21+P22+P23+P24+P25+P26+P27+P28+P29</f>
        <v>125199203.53</v>
      </c>
      <c r="Q30" s="107">
        <f>P30/O30</f>
        <v>0.90957060742957518</v>
      </c>
      <c r="R30" s="108">
        <f>R4+R5+R6+R7+R8+R9+R10+R11+R12+R13+R14+R15+R16+R17+R18+R19+R20+R21+R22+R23+R24+R25+R26+R27+R28</f>
        <v>95777631.5</v>
      </c>
      <c r="S30" s="106">
        <f>S4+S5+S6+S7+S9+S8+S10+S12+S11+S13+S14+S15+S16+S17+S18+S19+S20+S21+S22+S23+S24+S25+S26+S27+S28</f>
        <v>89275055.309999987</v>
      </c>
      <c r="T30" s="109">
        <f>S30/R30</f>
        <v>0.93210756950071361</v>
      </c>
      <c r="U30" s="97"/>
      <c r="V30" s="98"/>
    </row>
    <row r="31" spans="1:22" s="96" customFormat="1" ht="16.5" thickBot="1" x14ac:dyDescent="0.25">
      <c r="A31" s="92"/>
      <c r="B31" s="93"/>
      <c r="C31" s="130"/>
      <c r="D31" s="130"/>
      <c r="E31" s="131"/>
      <c r="F31" s="132"/>
      <c r="G31" s="132"/>
      <c r="H31" s="133"/>
      <c r="I31" s="94"/>
      <c r="J31" s="94"/>
      <c r="K31" s="95"/>
      <c r="L31" s="94"/>
      <c r="M31" s="132"/>
      <c r="N31" s="133"/>
      <c r="O31" s="94"/>
      <c r="P31" s="94"/>
      <c r="Q31" s="95"/>
      <c r="R31" s="94"/>
      <c r="S31" s="94"/>
      <c r="T31" s="95"/>
    </row>
    <row r="32" spans="1:22" x14ac:dyDescent="0.2">
      <c r="A32" s="145" t="s">
        <v>82</v>
      </c>
      <c r="B32" s="22" t="s">
        <v>15</v>
      </c>
      <c r="C32" s="147" t="s">
        <v>93</v>
      </c>
      <c r="D32" s="147"/>
      <c r="E32" s="148"/>
      <c r="F32" s="147" t="s">
        <v>94</v>
      </c>
      <c r="G32" s="147"/>
      <c r="H32" s="149"/>
      <c r="I32" s="147" t="s">
        <v>95</v>
      </c>
      <c r="J32" s="147"/>
      <c r="K32" s="148"/>
      <c r="L32" s="147" t="s">
        <v>86</v>
      </c>
      <c r="M32" s="147"/>
      <c r="N32" s="149"/>
      <c r="O32" s="147" t="s">
        <v>96</v>
      </c>
      <c r="P32" s="147"/>
      <c r="Q32" s="148"/>
      <c r="R32" s="147" t="s">
        <v>97</v>
      </c>
      <c r="S32" s="147"/>
      <c r="T32" s="149"/>
    </row>
    <row r="33" spans="1:20" ht="13.5" thickBot="1" x14ac:dyDescent="0.25">
      <c r="A33" s="146" t="s">
        <v>17</v>
      </c>
      <c r="B33" s="5" t="s">
        <v>0</v>
      </c>
      <c r="C33" s="6" t="s">
        <v>98</v>
      </c>
      <c r="D33" s="6" t="s">
        <v>14</v>
      </c>
      <c r="E33" s="7" t="s">
        <v>85</v>
      </c>
      <c r="F33" s="6" t="s">
        <v>98</v>
      </c>
      <c r="G33" s="6" t="s">
        <v>14</v>
      </c>
      <c r="H33" s="8" t="s">
        <v>85</v>
      </c>
      <c r="I33" s="6" t="s">
        <v>99</v>
      </c>
      <c r="J33" s="6" t="s">
        <v>14</v>
      </c>
      <c r="K33" s="7" t="s">
        <v>85</v>
      </c>
      <c r="L33" s="6" t="s">
        <v>99</v>
      </c>
      <c r="M33" s="6" t="s">
        <v>14</v>
      </c>
      <c r="N33" s="8" t="s">
        <v>85</v>
      </c>
      <c r="O33" s="6" t="s">
        <v>98</v>
      </c>
      <c r="P33" s="6" t="s">
        <v>14</v>
      </c>
      <c r="Q33" s="7" t="s">
        <v>85</v>
      </c>
      <c r="R33" s="6" t="s">
        <v>99</v>
      </c>
      <c r="S33" s="6" t="s">
        <v>14</v>
      </c>
      <c r="T33" s="8" t="s">
        <v>85</v>
      </c>
    </row>
    <row r="34" spans="1:20" ht="14.25" x14ac:dyDescent="0.2">
      <c r="A34" s="110" t="s">
        <v>68</v>
      </c>
      <c r="B34" s="111" t="s">
        <v>33</v>
      </c>
      <c r="C34" s="112">
        <v>1007000</v>
      </c>
      <c r="D34" s="113">
        <v>832675.33</v>
      </c>
      <c r="E34" s="114">
        <v>0.82688712015888777</v>
      </c>
      <c r="F34" s="112">
        <v>1026950</v>
      </c>
      <c r="G34" s="113">
        <v>1004130</v>
      </c>
      <c r="H34" s="115">
        <v>0.97777885973026923</v>
      </c>
      <c r="I34" s="116">
        <v>1007000</v>
      </c>
      <c r="J34" s="117">
        <v>832675.33</v>
      </c>
      <c r="K34" s="118">
        <v>0.82688712015888777</v>
      </c>
      <c r="L34" s="116">
        <v>1026950</v>
      </c>
      <c r="M34" s="119">
        <v>1004130</v>
      </c>
      <c r="N34" s="120">
        <v>0.97777885973026923</v>
      </c>
      <c r="O34" s="121">
        <v>0</v>
      </c>
      <c r="P34" s="122">
        <v>0</v>
      </c>
      <c r="Q34" s="123" t="s">
        <v>100</v>
      </c>
      <c r="R34" s="121">
        <v>0</v>
      </c>
      <c r="S34" s="122">
        <v>0</v>
      </c>
      <c r="T34" s="124" t="s">
        <v>100</v>
      </c>
    </row>
    <row r="35" spans="1:20" ht="14.25" x14ac:dyDescent="0.2">
      <c r="A35" s="24" t="s">
        <v>69</v>
      </c>
      <c r="B35" s="25" t="s">
        <v>22</v>
      </c>
      <c r="C35" s="82">
        <v>214142643</v>
      </c>
      <c r="D35" s="83">
        <v>213879861.42999998</v>
      </c>
      <c r="E35" s="84">
        <v>0.99877286669147902</v>
      </c>
      <c r="F35" s="82">
        <v>211815493.96000001</v>
      </c>
      <c r="G35" s="83">
        <v>219890947.69000006</v>
      </c>
      <c r="H35" s="85">
        <v>1.0381249434544437</v>
      </c>
      <c r="I35" s="30">
        <v>7872643</v>
      </c>
      <c r="J35" s="31">
        <v>7431778.0299999993</v>
      </c>
      <c r="K35" s="32">
        <v>0.94400038589327617</v>
      </c>
      <c r="L35" s="30">
        <v>9454493.9600000009</v>
      </c>
      <c r="M35" s="86">
        <v>7505661.8999999994</v>
      </c>
      <c r="N35" s="87">
        <v>0.79387240943353443</v>
      </c>
      <c r="O35" s="34">
        <v>206270000</v>
      </c>
      <c r="P35" s="35">
        <v>206448083.40000004</v>
      </c>
      <c r="Q35" s="36">
        <v>1.0008633509477871</v>
      </c>
      <c r="R35" s="34">
        <v>202361000</v>
      </c>
      <c r="S35" s="89">
        <v>212385285.79000005</v>
      </c>
      <c r="T35" s="90">
        <v>1.0495366488107889</v>
      </c>
    </row>
    <row r="36" spans="1:20" ht="14.25" x14ac:dyDescent="0.2">
      <c r="A36" s="24" t="s">
        <v>70</v>
      </c>
      <c r="B36" s="25" t="s">
        <v>34</v>
      </c>
      <c r="C36" s="82">
        <v>1000</v>
      </c>
      <c r="D36" s="83">
        <v>417.41</v>
      </c>
      <c r="E36" s="84">
        <v>0.41741</v>
      </c>
      <c r="F36" s="82">
        <v>1210</v>
      </c>
      <c r="G36" s="83">
        <v>480</v>
      </c>
      <c r="H36" s="85">
        <v>0.39669421487603307</v>
      </c>
      <c r="I36" s="30">
        <v>1000</v>
      </c>
      <c r="J36" s="31">
        <v>417.41</v>
      </c>
      <c r="K36" s="32">
        <v>0.41741</v>
      </c>
      <c r="L36" s="30">
        <v>1210</v>
      </c>
      <c r="M36" s="86">
        <v>480</v>
      </c>
      <c r="N36" s="87">
        <v>0.39669421487603307</v>
      </c>
      <c r="O36" s="34">
        <v>0</v>
      </c>
      <c r="P36" s="35">
        <v>0</v>
      </c>
      <c r="Q36" s="36" t="s">
        <v>100</v>
      </c>
      <c r="R36" s="34">
        <v>0</v>
      </c>
      <c r="S36" s="89">
        <v>0</v>
      </c>
      <c r="T36" s="90" t="s">
        <v>100</v>
      </c>
    </row>
    <row r="37" spans="1:20" ht="14.25" x14ac:dyDescent="0.2">
      <c r="A37" s="24" t="s">
        <v>71</v>
      </c>
      <c r="B37" s="25" t="s">
        <v>9</v>
      </c>
      <c r="C37" s="82">
        <v>24500000</v>
      </c>
      <c r="D37" s="83">
        <v>2758594.88</v>
      </c>
      <c r="E37" s="84">
        <v>0.11259570938775509</v>
      </c>
      <c r="F37" s="82">
        <v>3000000</v>
      </c>
      <c r="G37" s="83">
        <v>2758594.88</v>
      </c>
      <c r="H37" s="85">
        <v>0.91953162666666666</v>
      </c>
      <c r="I37" s="30">
        <v>0</v>
      </c>
      <c r="J37" s="31">
        <v>0</v>
      </c>
      <c r="K37" s="32" t="s">
        <v>100</v>
      </c>
      <c r="L37" s="30">
        <v>0</v>
      </c>
      <c r="M37" s="86">
        <v>0</v>
      </c>
      <c r="N37" s="87" t="s">
        <v>100</v>
      </c>
      <c r="O37" s="34">
        <v>24500000</v>
      </c>
      <c r="P37" s="35">
        <v>2758594.88</v>
      </c>
      <c r="Q37" s="36">
        <v>0.11259570938775509</v>
      </c>
      <c r="R37" s="34">
        <v>3000000</v>
      </c>
      <c r="S37" s="89">
        <v>2758594.88</v>
      </c>
      <c r="T37" s="90">
        <v>0.91953162666666666</v>
      </c>
    </row>
    <row r="38" spans="1:20" ht="14.25" x14ac:dyDescent="0.2">
      <c r="A38" s="24" t="s">
        <v>72</v>
      </c>
      <c r="B38" s="25" t="s">
        <v>28</v>
      </c>
      <c r="C38" s="82">
        <v>35000</v>
      </c>
      <c r="D38" s="83">
        <v>34295</v>
      </c>
      <c r="E38" s="84">
        <v>0.97985714285714287</v>
      </c>
      <c r="F38" s="82">
        <v>35000</v>
      </c>
      <c r="G38" s="83">
        <v>34295</v>
      </c>
      <c r="H38" s="85">
        <v>0.97985714285714287</v>
      </c>
      <c r="I38" s="30">
        <v>35000</v>
      </c>
      <c r="J38" s="31">
        <v>34295</v>
      </c>
      <c r="K38" s="32">
        <v>0.97985714285714287</v>
      </c>
      <c r="L38" s="30">
        <v>35000</v>
      </c>
      <c r="M38" s="86">
        <v>34295</v>
      </c>
      <c r="N38" s="87">
        <v>0.97985714285714287</v>
      </c>
      <c r="O38" s="34">
        <v>0</v>
      </c>
      <c r="P38" s="35">
        <v>0</v>
      </c>
      <c r="Q38" s="36" t="s">
        <v>100</v>
      </c>
      <c r="R38" s="34">
        <v>0</v>
      </c>
      <c r="S38" s="89">
        <v>0</v>
      </c>
      <c r="T38" s="90" t="s">
        <v>100</v>
      </c>
    </row>
    <row r="39" spans="1:20" ht="14.25" x14ac:dyDescent="0.2">
      <c r="A39" s="24" t="s">
        <v>73</v>
      </c>
      <c r="B39" s="25" t="s">
        <v>35</v>
      </c>
      <c r="C39" s="82">
        <v>900000</v>
      </c>
      <c r="D39" s="83">
        <v>960879.7</v>
      </c>
      <c r="E39" s="84">
        <v>1.067644111111111</v>
      </c>
      <c r="F39" s="82">
        <v>0</v>
      </c>
      <c r="G39" s="83">
        <v>960879.7</v>
      </c>
      <c r="H39" s="85" t="s">
        <v>100</v>
      </c>
      <c r="I39" s="30">
        <v>0</v>
      </c>
      <c r="J39" s="31">
        <v>0</v>
      </c>
      <c r="K39" s="32" t="s">
        <v>100</v>
      </c>
      <c r="L39" s="30">
        <v>0</v>
      </c>
      <c r="M39" s="86">
        <v>0</v>
      </c>
      <c r="N39" s="87" t="s">
        <v>100</v>
      </c>
      <c r="O39" s="34">
        <v>900000</v>
      </c>
      <c r="P39" s="35">
        <v>960879.7</v>
      </c>
      <c r="Q39" s="36">
        <v>1.067644111111111</v>
      </c>
      <c r="R39" s="34">
        <v>0</v>
      </c>
      <c r="S39" s="89">
        <v>960879.7</v>
      </c>
      <c r="T39" s="90" t="s">
        <v>100</v>
      </c>
    </row>
    <row r="40" spans="1:20" ht="14.25" x14ac:dyDescent="0.2">
      <c r="A40" s="24" t="s">
        <v>74</v>
      </c>
      <c r="B40" s="25" t="s">
        <v>36</v>
      </c>
      <c r="C40" s="82">
        <v>20000</v>
      </c>
      <c r="D40" s="83">
        <v>16232.42</v>
      </c>
      <c r="E40" s="84">
        <v>0.81162100000000004</v>
      </c>
      <c r="F40" s="82">
        <v>20000</v>
      </c>
      <c r="G40" s="83">
        <v>16232.42</v>
      </c>
      <c r="H40" s="85">
        <v>0.81162100000000004</v>
      </c>
      <c r="I40" s="30">
        <v>0</v>
      </c>
      <c r="J40" s="31">
        <v>0</v>
      </c>
      <c r="K40" s="32" t="s">
        <v>100</v>
      </c>
      <c r="L40" s="30">
        <v>0</v>
      </c>
      <c r="M40" s="86">
        <v>0</v>
      </c>
      <c r="N40" s="87" t="s">
        <v>100</v>
      </c>
      <c r="O40" s="34">
        <v>20000</v>
      </c>
      <c r="P40" s="35">
        <v>16232.42</v>
      </c>
      <c r="Q40" s="36">
        <v>0.81162100000000004</v>
      </c>
      <c r="R40" s="34">
        <v>20000</v>
      </c>
      <c r="S40" s="89">
        <v>16232.42</v>
      </c>
      <c r="T40" s="90">
        <v>0.81162100000000004</v>
      </c>
    </row>
    <row r="41" spans="1:20" ht="14.25" x14ac:dyDescent="0.2">
      <c r="A41" s="24" t="s">
        <v>75</v>
      </c>
      <c r="B41" s="25" t="s">
        <v>37</v>
      </c>
      <c r="C41" s="82">
        <v>36000000</v>
      </c>
      <c r="D41" s="83">
        <v>32160376.48</v>
      </c>
      <c r="E41" s="84">
        <v>0.89334379111111117</v>
      </c>
      <c r="F41" s="82">
        <v>36230000</v>
      </c>
      <c r="G41" s="83">
        <v>37848947.090000004</v>
      </c>
      <c r="H41" s="85">
        <v>1.0446852633176926</v>
      </c>
      <c r="I41" s="30">
        <v>36000000</v>
      </c>
      <c r="J41" s="31">
        <v>32160376.48</v>
      </c>
      <c r="K41" s="32">
        <v>0.89334379111111117</v>
      </c>
      <c r="L41" s="30">
        <v>36230000</v>
      </c>
      <c r="M41" s="86">
        <v>37848947.090000004</v>
      </c>
      <c r="N41" s="87">
        <v>1.0446852633176926</v>
      </c>
      <c r="O41" s="34">
        <v>0</v>
      </c>
      <c r="P41" s="35">
        <v>0</v>
      </c>
      <c r="Q41" s="36" t="s">
        <v>100</v>
      </c>
      <c r="R41" s="34">
        <v>0</v>
      </c>
      <c r="S41" s="89">
        <v>0</v>
      </c>
      <c r="T41" s="90" t="s">
        <v>100</v>
      </c>
    </row>
    <row r="42" spans="1:20" ht="14.25" x14ac:dyDescent="0.2">
      <c r="A42" s="24" t="s">
        <v>76</v>
      </c>
      <c r="B42" s="25" t="s">
        <v>25</v>
      </c>
      <c r="C42" s="82">
        <v>70000000</v>
      </c>
      <c r="D42" s="83">
        <v>53017151</v>
      </c>
      <c r="E42" s="84">
        <v>0.75738787142857145</v>
      </c>
      <c r="F42" s="82">
        <v>70000000</v>
      </c>
      <c r="G42" s="83">
        <v>39031889.350000001</v>
      </c>
      <c r="H42" s="85">
        <v>0.5575984192857143</v>
      </c>
      <c r="I42" s="30">
        <v>70000000</v>
      </c>
      <c r="J42" s="31">
        <v>53017151</v>
      </c>
      <c r="K42" s="32">
        <v>0.75738787142857145</v>
      </c>
      <c r="L42" s="30">
        <v>70000000</v>
      </c>
      <c r="M42" s="86">
        <v>39031889.350000001</v>
      </c>
      <c r="N42" s="87">
        <v>0.5575984192857143</v>
      </c>
      <c r="O42" s="34">
        <v>0</v>
      </c>
      <c r="P42" s="35">
        <v>0</v>
      </c>
      <c r="Q42" s="36" t="s">
        <v>100</v>
      </c>
      <c r="R42" s="34">
        <v>0</v>
      </c>
      <c r="S42" s="89">
        <v>0</v>
      </c>
      <c r="T42" s="90" t="s">
        <v>100</v>
      </c>
    </row>
    <row r="43" spans="1:20" ht="14.25" x14ac:dyDescent="0.2">
      <c r="A43" s="24" t="s">
        <v>77</v>
      </c>
      <c r="B43" s="25" t="s">
        <v>12</v>
      </c>
      <c r="C43" s="82">
        <v>-47809900</v>
      </c>
      <c r="D43" s="83">
        <v>-37327679.890000001</v>
      </c>
      <c r="E43" s="84">
        <v>0.7807521013430273</v>
      </c>
      <c r="F43" s="82">
        <v>14474960</v>
      </c>
      <c r="G43" s="83">
        <v>13672524.859999999</v>
      </c>
      <c r="H43" s="85">
        <v>0.94456391312998444</v>
      </c>
      <c r="I43" s="30">
        <v>-48193900</v>
      </c>
      <c r="J43" s="31">
        <v>-37714445.490000002</v>
      </c>
      <c r="K43" s="32">
        <v>0.78255641253353647</v>
      </c>
      <c r="L43" s="30">
        <v>14150960</v>
      </c>
      <c r="M43" s="86">
        <v>13285228.26</v>
      </c>
      <c r="N43" s="87">
        <v>0.93882169548921057</v>
      </c>
      <c r="O43" s="34">
        <v>384000</v>
      </c>
      <c r="P43" s="35">
        <v>386765.60000000003</v>
      </c>
      <c r="Q43" s="36">
        <v>1.0072020833333335</v>
      </c>
      <c r="R43" s="34">
        <v>324000</v>
      </c>
      <c r="S43" s="89">
        <v>387296.60000000003</v>
      </c>
      <c r="T43" s="90">
        <v>1.1953598765432101</v>
      </c>
    </row>
    <row r="44" spans="1:20" ht="14.25" x14ac:dyDescent="0.2">
      <c r="A44" s="24" t="s">
        <v>78</v>
      </c>
      <c r="B44" s="25" t="s">
        <v>38</v>
      </c>
      <c r="C44" s="82">
        <v>0</v>
      </c>
      <c r="D44" s="83">
        <v>0</v>
      </c>
      <c r="E44" s="84" t="s">
        <v>100</v>
      </c>
      <c r="F44" s="82">
        <v>0</v>
      </c>
      <c r="G44" s="83">
        <v>0</v>
      </c>
      <c r="H44" s="85" t="s">
        <v>100</v>
      </c>
      <c r="I44" s="30">
        <v>0</v>
      </c>
      <c r="J44" s="31">
        <v>0</v>
      </c>
      <c r="K44" s="32" t="s">
        <v>100</v>
      </c>
      <c r="L44" s="30">
        <v>0</v>
      </c>
      <c r="M44" s="86">
        <v>0</v>
      </c>
      <c r="N44" s="87" t="s">
        <v>100</v>
      </c>
      <c r="O44" s="34">
        <v>0</v>
      </c>
      <c r="P44" s="35">
        <v>0</v>
      </c>
      <c r="Q44" s="36" t="s">
        <v>100</v>
      </c>
      <c r="R44" s="91">
        <v>0</v>
      </c>
      <c r="S44" s="89">
        <v>0</v>
      </c>
      <c r="T44" s="90" t="s">
        <v>100</v>
      </c>
    </row>
    <row r="45" spans="1:20" ht="14.25" x14ac:dyDescent="0.2">
      <c r="A45" s="24" t="s">
        <v>79</v>
      </c>
      <c r="B45" s="25" t="s">
        <v>39</v>
      </c>
      <c r="C45" s="82">
        <v>20500</v>
      </c>
      <c r="D45" s="83">
        <v>587602.58000000007</v>
      </c>
      <c r="E45" s="84">
        <v>28.66354048780488</v>
      </c>
      <c r="F45" s="82">
        <v>20500</v>
      </c>
      <c r="G45" s="83">
        <v>323890.02</v>
      </c>
      <c r="H45" s="85">
        <v>15.799513170731709</v>
      </c>
      <c r="I45" s="30">
        <v>20000</v>
      </c>
      <c r="J45" s="31">
        <v>587602.58000000007</v>
      </c>
      <c r="K45" s="32">
        <v>29.380129000000004</v>
      </c>
      <c r="L45" s="30">
        <v>20000</v>
      </c>
      <c r="M45" s="86">
        <v>585140.01</v>
      </c>
      <c r="N45" s="87">
        <v>29.2570005</v>
      </c>
      <c r="O45" s="34">
        <v>500</v>
      </c>
      <c r="P45" s="35">
        <v>0</v>
      </c>
      <c r="Q45" s="36">
        <v>0</v>
      </c>
      <c r="R45" s="91">
        <v>500</v>
      </c>
      <c r="S45" s="89">
        <v>0</v>
      </c>
      <c r="T45" s="90">
        <v>0</v>
      </c>
    </row>
    <row r="46" spans="1:20" ht="14.25" x14ac:dyDescent="0.2">
      <c r="A46" s="24" t="s">
        <v>80</v>
      </c>
      <c r="B46" s="25" t="s">
        <v>41</v>
      </c>
      <c r="C46" s="82">
        <v>90000000</v>
      </c>
      <c r="D46" s="83">
        <v>67894575.739999995</v>
      </c>
      <c r="E46" s="84">
        <v>0.75438417488888887</v>
      </c>
      <c r="F46" s="82">
        <v>0</v>
      </c>
      <c r="G46" s="83">
        <v>0</v>
      </c>
      <c r="H46" s="85" t="s">
        <v>100</v>
      </c>
      <c r="I46" s="30">
        <v>90000000</v>
      </c>
      <c r="J46" s="31">
        <v>67894575.739999995</v>
      </c>
      <c r="K46" s="32">
        <v>0.75438417488888887</v>
      </c>
      <c r="L46" s="88">
        <v>0</v>
      </c>
      <c r="M46" s="86">
        <v>0</v>
      </c>
      <c r="N46" s="87" t="s">
        <v>100</v>
      </c>
      <c r="O46" s="34">
        <v>0</v>
      </c>
      <c r="P46" s="35">
        <v>0</v>
      </c>
      <c r="Q46" s="36" t="s">
        <v>100</v>
      </c>
      <c r="R46" s="91">
        <v>0</v>
      </c>
      <c r="S46" s="89">
        <v>0</v>
      </c>
      <c r="T46" s="90" t="s">
        <v>100</v>
      </c>
    </row>
    <row r="47" spans="1:20" ht="15.75" x14ac:dyDescent="0.2">
      <c r="A47" s="137" t="s">
        <v>81</v>
      </c>
      <c r="B47" s="138"/>
      <c r="C47" s="73">
        <f>C34+C35+C36+C37+C38+C39+C40+C41+C42+C43+C44+C45+C46</f>
        <v>388816243</v>
      </c>
      <c r="D47" s="73">
        <f>D34+D35+D36+D37+D38+D39+D40+D41+D42+D43+D44+D45+D46</f>
        <v>334814982.07999998</v>
      </c>
      <c r="E47" s="81">
        <f>IF(D47=0,"x",D47/C47)</f>
        <v>0.86111367029489039</v>
      </c>
      <c r="F47" s="78">
        <f>F34+F35+F36+F37+F38+F39+F40+F41+F42+F43+F44+F45+F46</f>
        <v>336624113.96000004</v>
      </c>
      <c r="G47" s="73">
        <f>G34+G35+G36+G37+G38+G39+G40+G41+G42+G43+G44+G45+G46</f>
        <v>315542811.01000005</v>
      </c>
      <c r="H47" s="76">
        <f>IF(G47=0,"x",G47/F47)</f>
        <v>0.93737435294815208</v>
      </c>
      <c r="I47" s="75">
        <f>I34+I35+I36+I37+I38+I39+I40+I41+I42+I43+I44+I45+I46</f>
        <v>156741743</v>
      </c>
      <c r="J47" s="74">
        <f>J34+J35+J36+J37+J38+J39+J40+J41+J42+J43+J44+J45+J46</f>
        <v>124244426.07999998</v>
      </c>
      <c r="K47" s="80">
        <f t="shared" ref="K47" si="1">IF(I47=0,"--",J47/I47)</f>
        <v>0.79266967243052788</v>
      </c>
      <c r="L47" s="75">
        <f>L34+L35+L36+L37+L38+L39+L40+L41+L42+L43+L44+L45+L46</f>
        <v>130918613.96000001</v>
      </c>
      <c r="M47" s="73">
        <f>M34+M35+M36+M37+M38+M39+M40+M41+M42+M43+M44+M45+M46</f>
        <v>99295771.610000014</v>
      </c>
      <c r="N47" s="76">
        <f>IF(M47=0,"x",M47/L47)</f>
        <v>0.75845419231476263</v>
      </c>
      <c r="O47" s="75">
        <f>O34+O35+O36+O37+O38+O39+O40+O41+O42+O43+O44+O45+O46</f>
        <v>232074500</v>
      </c>
      <c r="P47" s="74">
        <f>P34+P35+P36+P37+P38+P39+P40+P41+P42+P43+P44+P45</f>
        <v>210570556</v>
      </c>
      <c r="Q47" s="79">
        <f>IF(P47=0,"x",P47/O47)</f>
        <v>0.9073403411404527</v>
      </c>
      <c r="R47" s="78">
        <f>R34+R35+R36+R37+R38+R39+R40+R41+R42+R43+R44+R45+R46</f>
        <v>205705500</v>
      </c>
      <c r="S47" s="73">
        <f>S34+S35+S36+S37+S38+S39+S40+S41++S42+S43+S44+S45+S46</f>
        <v>216508289.39000002</v>
      </c>
      <c r="T47" s="76">
        <f>IF(S47=0,"x",S47/R47)</f>
        <v>1.0525158023971164</v>
      </c>
    </row>
    <row r="48" spans="1:20" ht="13.5" thickBot="1" x14ac:dyDescent="0.25">
      <c r="A48" s="139" t="s">
        <v>18</v>
      </c>
      <c r="B48" s="140"/>
      <c r="C48" s="56">
        <f>C47-C30</f>
        <v>75124750.789999962</v>
      </c>
      <c r="D48" s="57">
        <f>D47-D30</f>
        <v>60765043.959999979</v>
      </c>
      <c r="E48" s="58">
        <f>D48/C48</f>
        <v>0.80885518182761895</v>
      </c>
      <c r="F48" s="59"/>
      <c r="G48" s="60"/>
      <c r="H48" s="61"/>
      <c r="I48" s="62">
        <f>I47-I30</f>
        <v>-19303257</v>
      </c>
      <c r="J48" s="63">
        <f>J47-J30</f>
        <v>-24606308.51000002</v>
      </c>
      <c r="K48" s="64">
        <f>J48/I48</f>
        <v>1.2747231469798086</v>
      </c>
      <c r="L48" s="65"/>
      <c r="M48" s="66"/>
      <c r="N48" s="67"/>
      <c r="O48" s="68">
        <f>O47-O30</f>
        <v>94428007.789999992</v>
      </c>
      <c r="P48" s="69">
        <f>P47-P30</f>
        <v>85371352.469999999</v>
      </c>
      <c r="Q48" s="70">
        <f>P48/O48</f>
        <v>0.90408931066150167</v>
      </c>
      <c r="R48" s="71"/>
      <c r="S48" s="72"/>
      <c r="T48" s="77"/>
    </row>
    <row r="49" spans="1:20" ht="16.5" thickBot="1" x14ac:dyDescent="0.25">
      <c r="A49" s="141" t="s">
        <v>13</v>
      </c>
      <c r="B49" s="142"/>
      <c r="C49" s="9"/>
      <c r="D49" s="10"/>
      <c r="E49" s="11"/>
      <c r="F49" s="19">
        <f>F47-F30</f>
        <v>441575.27000004053</v>
      </c>
      <c r="G49" s="17">
        <f>G47-G30</f>
        <v>9966844.2100000381</v>
      </c>
      <c r="H49" s="18">
        <f>G49/F49</f>
        <v>22.571110492666683</v>
      </c>
      <c r="I49" s="20"/>
      <c r="J49" s="12"/>
      <c r="K49" s="14"/>
      <c r="L49" s="16">
        <f>L47-L30</f>
        <v>-109486293.22999999</v>
      </c>
      <c r="M49" s="17">
        <f>M47-M30</f>
        <v>-117005139.88</v>
      </c>
      <c r="N49" s="18">
        <f>M49/L49</f>
        <v>1.0686738625282073</v>
      </c>
      <c r="O49" s="13"/>
      <c r="P49" s="12"/>
      <c r="Q49" s="15"/>
      <c r="R49" s="19">
        <f>R47-R30</f>
        <v>109927868.5</v>
      </c>
      <c r="S49" s="17">
        <f>S47-S30</f>
        <v>127233234.08000003</v>
      </c>
      <c r="T49" s="18">
        <f>S49/R49</f>
        <v>1.1574247351116431</v>
      </c>
    </row>
  </sheetData>
  <mergeCells count="19">
    <mergeCell ref="S1:T1"/>
    <mergeCell ref="R2:T2"/>
    <mergeCell ref="A30:B30"/>
    <mergeCell ref="A32:A33"/>
    <mergeCell ref="C32:E32"/>
    <mergeCell ref="F32:H32"/>
    <mergeCell ref="I32:K32"/>
    <mergeCell ref="L32:N32"/>
    <mergeCell ref="O32:Q32"/>
    <mergeCell ref="R32:T32"/>
    <mergeCell ref="A2:A3"/>
    <mergeCell ref="C2:E2"/>
    <mergeCell ref="F2:H2"/>
    <mergeCell ref="I2:K2"/>
    <mergeCell ref="L2:N2"/>
    <mergeCell ref="O2:Q2"/>
    <mergeCell ref="A47:B47"/>
    <mergeCell ref="A48:B48"/>
    <mergeCell ref="A49:B49"/>
  </mergeCells>
  <pageMargins left="0.7" right="0.7" top="0.78740157499999996" bottom="0.78740157499999996" header="0.3" footer="0.3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Tabulka_final</vt:lpstr>
    </vt:vector>
  </TitlesOfParts>
  <Company>ÚMČ Praha 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Treslova</dc:creator>
  <cp:lastModifiedBy>Kolovratová Martina Ing.</cp:lastModifiedBy>
  <cp:lastPrinted>2020-04-07T12:39:19Z</cp:lastPrinted>
  <dcterms:created xsi:type="dcterms:W3CDTF">2003-11-18T12:47:04Z</dcterms:created>
  <dcterms:modified xsi:type="dcterms:W3CDTF">2020-04-08T07:58:07Z</dcterms:modified>
</cp:coreProperties>
</file>