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<sst xmlns="http://schemas.openxmlformats.org/spreadsheetml/2006/main" count="177" uniqueCount="49">
  <si>
    <r>
      <rPr>
        <b/>
        <sz val="9"/>
        <rFont val="Arial"/>
        <family val="0"/>
      </rPr>
      <t>Střednědobý rozpočtový plán 2020-2021</t>
    </r>
  </si>
  <si>
    <r>
      <rPr>
        <sz val="6"/>
        <rFont val="Arial"/>
        <family val="0"/>
      </rPr>
      <t>v tis. Kč,</t>
    </r>
  </si>
  <si>
    <r>
      <rPr>
        <sz val="7"/>
        <rFont val="Arial"/>
        <family val="0"/>
      </rPr>
      <t>Ukazatel</t>
    </r>
  </si>
  <si>
    <r>
      <rPr>
        <sz val="7"/>
        <rFont val="Arial"/>
        <family val="0"/>
      </rPr>
      <t>Kryti ze SR</t>
    </r>
  </si>
  <si>
    <r>
      <rPr>
        <sz val="7"/>
        <rFont val="Arial"/>
        <family val="0"/>
      </rPr>
      <t>X</t>
    </r>
  </si>
  <si>
    <t/>
  </si>
  <si>
    <r>
      <rPr>
        <sz val="7"/>
        <rFont val="Arial"/>
        <family val="0"/>
      </rPr>
      <t>z toho: - dotace ze SR</t>
    </r>
  </si>
  <si>
    <r>
      <rPr>
        <sz val="7"/>
        <rFont val="Arial"/>
        <family val="0"/>
      </rPr>
      <t>- dotace z MČ</t>
    </r>
  </si>
  <si>
    <r>
      <rPr>
        <sz val="7"/>
        <rFont val="Arial"/>
        <family val="0"/>
      </rPr>
      <t>- převod z fondů</t>
    </r>
  </si>
  <si>
    <r>
      <rPr>
        <sz val="7"/>
        <rFont val="Arial"/>
        <family val="0"/>
      </rPr>
      <t>- ostatní výnosy</t>
    </r>
  </si>
  <si>
    <r>
      <rPr>
        <sz val="7"/>
        <rFont val="Arial"/>
        <family val="0"/>
      </rPr>
      <t>z toho: - školné</t>
    </r>
  </si>
  <si>
    <r>
      <rPr>
        <sz val="7"/>
        <rFont val="Arial"/>
        <family val="0"/>
      </rPr>
      <t>- stravné</t>
    </r>
  </si>
  <si>
    <r>
      <rPr>
        <sz val="7"/>
        <rFont val="Arial"/>
        <family val="0"/>
      </rPr>
      <t>- ostatní tržby</t>
    </r>
  </si>
  <si>
    <r>
      <rPr>
        <sz val="7"/>
        <rFont val="Arial"/>
        <family val="0"/>
      </rPr>
      <t>z toho: - nákup zboží a materiálu</t>
    </r>
  </si>
  <si>
    <r>
      <rPr>
        <sz val="7"/>
        <rFont val="Arial"/>
        <family val="0"/>
      </rPr>
      <t>- nákup potravin</t>
    </r>
  </si>
  <si>
    <r>
      <rPr>
        <sz val="7"/>
        <rFont val="Arial"/>
        <family val="0"/>
      </rPr>
      <t>- paliva a energie (vč.vody)</t>
    </r>
  </si>
  <si>
    <r>
      <rPr>
        <sz val="7"/>
        <rFont val="Arial"/>
        <family val="0"/>
      </rPr>
      <t>z toho: - opravy a udržováni</t>
    </r>
  </si>
  <si>
    <r>
      <rPr>
        <sz val="7"/>
        <rFont val="Arial"/>
        <family val="0"/>
      </rPr>
      <t>- ostatní služby</t>
    </r>
  </si>
  <si>
    <r>
      <rPr>
        <sz val="7"/>
        <rFont val="Arial"/>
        <family val="0"/>
      </rPr>
      <t>Mzdové náklady</t>
    </r>
  </si>
  <si>
    <r>
      <rPr>
        <sz val="7"/>
        <rFont val="Arial"/>
        <family val="0"/>
      </rPr>
      <t>Odvody ke mzdám</t>
    </r>
  </si>
  <si>
    <r>
      <rPr>
        <sz val="7"/>
        <rFont val="Arial"/>
        <family val="0"/>
      </rPr>
      <t>Daně a poplatky</t>
    </r>
  </si>
  <si>
    <r>
      <rPr>
        <sz val="7"/>
        <rFont val="Arial"/>
        <family val="0"/>
      </rPr>
      <t>Odpisy</t>
    </r>
  </si>
  <si>
    <r>
      <rPr>
        <sz val="7"/>
        <rFont val="Arial"/>
        <family val="0"/>
      </rPr>
      <t>Nájemné hrazené MČ</t>
    </r>
  </si>
  <si>
    <r>
      <rPr>
        <sz val="7"/>
        <rFont val="Arial"/>
        <family val="0"/>
      </rPr>
      <t>Prostředky z ESF</t>
    </r>
  </si>
  <si>
    <r>
      <rPr>
        <sz val="7"/>
        <rFont val="Arial"/>
        <family val="0"/>
      </rPr>
      <t>Ostatní náklady</t>
    </r>
  </si>
  <si>
    <r>
      <rPr>
        <b/>
        <sz val="7"/>
        <rFont val="Arial"/>
        <family val="0"/>
      </rPr>
      <t>Komentář:    Střednědobý rozpočtový plán vychází z finančního plánu na rok 2019 a z předpokládaných nákladů a výnosů pro roky 2020-2021</t>
    </r>
  </si>
  <si>
    <r>
      <rPr>
        <b/>
        <sz val="7"/>
        <rFont val="Arial"/>
        <family val="0"/>
      </rPr>
      <t>Datum:</t>
    </r>
  </si>
  <si>
    <r>
      <rPr>
        <b/>
        <sz val="7"/>
        <rFont val="Arial"/>
        <family val="0"/>
      </rPr>
      <t>Zpracoval:</t>
    </r>
  </si>
  <si>
    <r>
      <rPr>
        <b/>
        <sz val="7"/>
        <rFont val="Arial"/>
        <family val="0"/>
      </rPr>
      <t>tel.:</t>
    </r>
  </si>
  <si>
    <r>
      <rPr>
        <b/>
        <sz val="7"/>
        <rFont val="Arial"/>
        <family val="0"/>
      </rPr>
      <t>Schválil:</t>
    </r>
  </si>
  <si>
    <r>
      <rPr>
        <b/>
        <sz val="7"/>
        <rFont val="Arial"/>
        <family val="0"/>
      </rPr>
      <t>otisk razítka:</t>
    </r>
  </si>
  <si>
    <t>Hlavní číïnnost celkem</t>
  </si>
  <si>
    <t>Krytí výdajů z příspěvku MČ</t>
  </si>
  <si>
    <t>Kryti výdajů z tržeb</t>
  </si>
  <si>
    <t>Krytí výdajů z fondů</t>
  </si>
  <si>
    <t>Krytí výdajů z ost. Zdrojů</t>
  </si>
  <si>
    <t>Doplňková činnost</t>
  </si>
  <si>
    <t>Hlavní činnost celkem</t>
  </si>
  <si>
    <t>Výnosy a tržby</t>
  </si>
  <si>
    <t>X</t>
  </si>
  <si>
    <t>Organizace: ZŠ a MŠ Věry Čáslavské, Praha 6</t>
  </si>
  <si>
    <t>Výnosy celkem</t>
  </si>
  <si>
    <t>TRŽBY celkem</t>
  </si>
  <si>
    <t>NÁKLADY celkem:</t>
  </si>
  <si>
    <t>Výsledek hospodaření</t>
  </si>
  <si>
    <t>Finanční plán na rok 2020</t>
  </si>
  <si>
    <t>Finanční plán na rok 2021</t>
  </si>
  <si>
    <t>Služby</t>
  </si>
  <si>
    <t>Spotřebované nákupy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</si>
</sst>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7"/>
      <name val="Arial"/>
      <family val="0"/>
    </font>
    <font>
      <sz val="6"/>
      <name val="Arial"/>
      <family val="0"/>
    </font>
    <font>
      <sz val="7"/>
      <name val="Arial"/>
      <family val="0"/>
    </font>
    <font>
      <sz val="9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ck"/>
      <right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 style="medium"/>
      <top style="medium"/>
      <bottom/>
    </border>
    <border>
      <left style="double"/>
      <right style="thick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 style="medium"/>
      <bottom style="thick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 style="medium"/>
      <top style="double"/>
      <bottom/>
    </border>
    <border>
      <left style="thick"/>
      <right style="medium"/>
      <top style="thin"/>
      <bottom style="thin"/>
    </border>
    <border>
      <left style="thick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medium"/>
    </border>
    <border>
      <left style="double"/>
      <right style="thick"/>
      <top>
        <color indexed="63"/>
      </top>
      <bottom style="thick"/>
    </border>
    <border>
      <left style="double"/>
      <right style="thick"/>
      <top style="medium"/>
      <bottom style="thin"/>
    </border>
    <border>
      <left style="double"/>
      <right style="thick"/>
      <top/>
      <bottom/>
    </border>
    <border>
      <left style="double"/>
      <right style="thick"/>
      <top style="thin"/>
      <bottom/>
    </border>
    <border>
      <left style="double"/>
      <right style="thick"/>
      <top/>
      <bottom style="thin"/>
    </border>
    <border>
      <left style="double"/>
      <right style="thick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ck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/>
      <top style="medium"/>
      <bottom style="thick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ck"/>
    </border>
    <border>
      <left style="thin"/>
      <right style="double"/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indent="3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18" xfId="0" applyNumberFormat="1" applyFont="1" applyBorder="1" applyAlignment="1">
      <alignment horizontal="right" vertical="top"/>
    </xf>
    <xf numFmtId="0" fontId="7" fillId="0" borderId="18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3" fontId="7" fillId="0" borderId="17" xfId="0" applyNumberFormat="1" applyFont="1" applyBorder="1" applyAlignment="1">
      <alignment horizontal="right" vertical="top"/>
    </xf>
    <xf numFmtId="0" fontId="7" fillId="0" borderId="17" xfId="0" applyFont="1" applyBorder="1" applyAlignment="1">
      <alignment vertical="top"/>
    </xf>
    <xf numFmtId="3" fontId="7" fillId="0" borderId="31" xfId="0" applyNumberFormat="1" applyFont="1" applyBorder="1" applyAlignment="1">
      <alignment horizontal="right" vertical="top"/>
    </xf>
    <xf numFmtId="0" fontId="7" fillId="0" borderId="31" xfId="0" applyFont="1" applyBorder="1" applyAlignment="1">
      <alignment vertical="top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indent="3"/>
    </xf>
    <xf numFmtId="0" fontId="5" fillId="0" borderId="35" xfId="0" applyFont="1" applyBorder="1" applyAlignment="1">
      <alignment horizontal="left"/>
    </xf>
    <xf numFmtId="3" fontId="8" fillId="0" borderId="18" xfId="0" applyNumberFormat="1" applyFont="1" applyBorder="1" applyAlignment="1">
      <alignment horizontal="right"/>
    </xf>
    <xf numFmtId="0" fontId="7" fillId="0" borderId="21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3" fontId="8" fillId="0" borderId="3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/>
    </xf>
    <xf numFmtId="3" fontId="7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53" xfId="0" applyNumberFormat="1" applyFont="1" applyBorder="1" applyAlignment="1">
      <alignment horizontal="right" vertical="top"/>
    </xf>
    <xf numFmtId="3" fontId="7" fillId="0" borderId="54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3" fontId="7" fillId="0" borderId="49" xfId="0" applyNumberFormat="1" applyFont="1" applyBorder="1" applyAlignment="1">
      <alignment horizontal="right" vertical="top"/>
    </xf>
    <xf numFmtId="3" fontId="7" fillId="0" borderId="55" xfId="0" applyNumberFormat="1" applyFont="1" applyBorder="1" applyAlignment="1">
      <alignment horizontal="right" vertical="top"/>
    </xf>
    <xf numFmtId="3" fontId="7" fillId="0" borderId="56" xfId="0" applyNumberFormat="1" applyFont="1" applyBorder="1" applyAlignment="1">
      <alignment horizontal="right" vertical="top"/>
    </xf>
    <xf numFmtId="0" fontId="8" fillId="0" borderId="5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top"/>
    </xf>
    <xf numFmtId="0" fontId="8" fillId="0" borderId="58" xfId="0" applyFont="1" applyBorder="1" applyAlignment="1">
      <alignment horizontal="right"/>
    </xf>
    <xf numFmtId="0" fontId="7" fillId="0" borderId="59" xfId="0" applyFont="1" applyBorder="1" applyAlignment="1">
      <alignment horizontal="right" vertical="top"/>
    </xf>
    <xf numFmtId="0" fontId="7" fillId="0" borderId="60" xfId="0" applyFont="1" applyBorder="1" applyAlignment="1">
      <alignment horizontal="right" vertical="top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 wrapText="1"/>
    </xf>
    <xf numFmtId="0" fontId="8" fillId="0" borderId="63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7" fillId="0" borderId="64" xfId="0" applyFont="1" applyBorder="1" applyAlignment="1">
      <alignment horizontal="right" vertical="top"/>
    </xf>
    <xf numFmtId="0" fontId="7" fillId="0" borderId="63" xfId="0" applyFont="1" applyBorder="1" applyAlignment="1">
      <alignment horizontal="right" vertical="top"/>
    </xf>
    <xf numFmtId="3" fontId="7" fillId="0" borderId="18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3" fillId="0" borderId="69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0" fillId="0" borderId="70" xfId="0" applyNumberFormat="1" applyFont="1" applyBorder="1" applyAlignment="1">
      <alignment horizontal="left" vertical="top"/>
    </xf>
    <xf numFmtId="4" fontId="3" fillId="0" borderId="70" xfId="0" applyNumberFormat="1" applyFont="1" applyBorder="1" applyAlignment="1">
      <alignment/>
    </xf>
    <xf numFmtId="4" fontId="0" fillId="0" borderId="71" xfId="0" applyNumberFormat="1" applyFont="1" applyBorder="1" applyAlignment="1">
      <alignment horizontal="left" vertical="top"/>
    </xf>
    <xf numFmtId="4" fontId="5" fillId="0" borderId="72" xfId="0" applyNumberFormat="1" applyFont="1" applyBorder="1" applyAlignment="1">
      <alignment vertical="center"/>
    </xf>
    <xf numFmtId="4" fontId="5" fillId="0" borderId="7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136" zoomScaleNormal="136" zoomScalePageLayoutView="0" workbookViewId="0" topLeftCell="A1">
      <selection activeCell="B33" sqref="B33"/>
    </sheetView>
  </sheetViews>
  <sheetFormatPr defaultColWidth="9.140625" defaultRowHeight="12.75"/>
  <cols>
    <col min="1" max="1" width="17.57421875" style="0" customWidth="1"/>
    <col min="2" max="6" width="8.7109375" style="0" customWidth="1"/>
    <col min="7" max="7" width="5.421875" style="0" customWidth="1"/>
    <col min="8" max="8" width="6.57421875" style="0" customWidth="1"/>
    <col min="9" max="9" width="8.8515625" style="0" customWidth="1"/>
    <col min="10" max="13" width="8.7109375" style="0" customWidth="1"/>
    <col min="14" max="14" width="6.7109375" style="0" customWidth="1"/>
    <col min="15" max="15" width="9.421875" style="0" customWidth="1"/>
    <col min="16" max="16" width="3.140625" style="0" customWidth="1"/>
  </cols>
  <sheetData>
    <row r="1" spans="6:9" ht="12.75">
      <c r="F1" s="1"/>
      <c r="G1" s="1" t="s">
        <v>0</v>
      </c>
      <c r="H1" s="1"/>
      <c r="I1" s="1"/>
    </row>
    <row r="2" spans="1:15" ht="13.5" thickBot="1">
      <c r="A2" s="29" t="s">
        <v>40</v>
      </c>
      <c r="O2" s="43" t="s">
        <v>1</v>
      </c>
    </row>
    <row r="3" spans="1:15" ht="14.25" thickBot="1" thickTop="1">
      <c r="A3" s="144" t="s">
        <v>2</v>
      </c>
      <c r="B3" s="141" t="s">
        <v>45</v>
      </c>
      <c r="C3" s="142"/>
      <c r="D3" s="142"/>
      <c r="E3" s="142"/>
      <c r="F3" s="142"/>
      <c r="G3" s="142"/>
      <c r="H3" s="143"/>
      <c r="I3" s="141" t="s">
        <v>46</v>
      </c>
      <c r="J3" s="142"/>
      <c r="K3" s="142"/>
      <c r="L3" s="142"/>
      <c r="M3" s="142"/>
      <c r="N3" s="142"/>
      <c r="O3" s="143"/>
    </row>
    <row r="4" spans="1:15" ht="39.75" thickBot="1">
      <c r="A4" s="145"/>
      <c r="B4" s="10" t="s">
        <v>31</v>
      </c>
      <c r="C4" s="11" t="s">
        <v>3</v>
      </c>
      <c r="D4" s="11" t="s">
        <v>32</v>
      </c>
      <c r="E4" s="11" t="s">
        <v>33</v>
      </c>
      <c r="F4" s="11" t="s">
        <v>34</v>
      </c>
      <c r="G4" s="15" t="s">
        <v>35</v>
      </c>
      <c r="H4" s="19" t="s">
        <v>36</v>
      </c>
      <c r="I4" s="4" t="s">
        <v>37</v>
      </c>
      <c r="J4" s="11" t="s">
        <v>3</v>
      </c>
      <c r="K4" s="11" t="s">
        <v>32</v>
      </c>
      <c r="L4" s="11" t="s">
        <v>33</v>
      </c>
      <c r="M4" s="11" t="s">
        <v>34</v>
      </c>
      <c r="N4" s="15" t="s">
        <v>35</v>
      </c>
      <c r="O4" s="20" t="s">
        <v>36</v>
      </c>
    </row>
    <row r="5" spans="1:15" ht="12.75">
      <c r="A5" s="53" t="s">
        <v>38</v>
      </c>
      <c r="B5" s="78">
        <f>B6+B11</f>
        <v>48550</v>
      </c>
      <c r="C5" s="21"/>
      <c r="D5" s="21"/>
      <c r="E5" s="21"/>
      <c r="F5" s="21"/>
      <c r="G5" s="22"/>
      <c r="H5" s="103">
        <v>1600</v>
      </c>
      <c r="I5" s="112">
        <f>I6+I11</f>
        <v>52350</v>
      </c>
      <c r="J5" s="133"/>
      <c r="K5" s="133"/>
      <c r="L5" s="133"/>
      <c r="M5" s="133"/>
      <c r="N5" s="119"/>
      <c r="O5" s="89">
        <f>O6</f>
        <v>1600</v>
      </c>
    </row>
    <row r="6" spans="1:23" ht="12.75">
      <c r="A6" s="39" t="s">
        <v>41</v>
      </c>
      <c r="B6" s="79">
        <f>B7+B8+B9+B10</f>
        <v>42900</v>
      </c>
      <c r="C6" s="14" t="s">
        <v>4</v>
      </c>
      <c r="D6" s="14" t="s">
        <v>4</v>
      </c>
      <c r="E6" s="14" t="s">
        <v>4</v>
      </c>
      <c r="F6" s="14" t="s">
        <v>4</v>
      </c>
      <c r="G6" s="18" t="s">
        <v>4</v>
      </c>
      <c r="H6" s="104">
        <v>1600</v>
      </c>
      <c r="I6" s="111">
        <f>I7+I8+I9</f>
        <v>46700</v>
      </c>
      <c r="J6" s="134" t="s">
        <v>4</v>
      </c>
      <c r="K6" s="134" t="s">
        <v>4</v>
      </c>
      <c r="L6" s="134" t="s">
        <v>4</v>
      </c>
      <c r="M6" s="134" t="s">
        <v>4</v>
      </c>
      <c r="N6" s="120" t="s">
        <v>4</v>
      </c>
      <c r="O6" s="90">
        <v>1600</v>
      </c>
      <c r="Q6" s="44"/>
      <c r="R6" s="45"/>
      <c r="S6" s="44"/>
      <c r="T6" s="44"/>
      <c r="U6" s="44"/>
      <c r="V6" s="44"/>
      <c r="W6" s="44"/>
    </row>
    <row r="7" spans="1:23" ht="12.75">
      <c r="A7" s="6" t="s">
        <v>6</v>
      </c>
      <c r="B7" s="80">
        <v>32300</v>
      </c>
      <c r="C7" s="12" t="s">
        <v>4</v>
      </c>
      <c r="D7" s="12" t="s">
        <v>4</v>
      </c>
      <c r="E7" s="12" t="s">
        <v>4</v>
      </c>
      <c r="F7" s="12" t="s">
        <v>4</v>
      </c>
      <c r="G7" s="16" t="s">
        <v>4</v>
      </c>
      <c r="H7" s="105" t="s">
        <v>39</v>
      </c>
      <c r="I7" s="110">
        <v>35500</v>
      </c>
      <c r="J7" s="135" t="s">
        <v>4</v>
      </c>
      <c r="K7" s="135" t="s">
        <v>4</v>
      </c>
      <c r="L7" s="135" t="s">
        <v>4</v>
      </c>
      <c r="M7" s="135" t="s">
        <v>4</v>
      </c>
      <c r="N7" s="121" t="s">
        <v>4</v>
      </c>
      <c r="O7" s="91" t="s">
        <v>39</v>
      </c>
      <c r="Q7" s="44"/>
      <c r="R7" s="44"/>
      <c r="S7" s="44"/>
      <c r="T7" s="44"/>
      <c r="U7" s="44"/>
      <c r="V7" s="44"/>
      <c r="W7" s="44"/>
    </row>
    <row r="8" spans="1:23" ht="12.75">
      <c r="A8" s="8" t="s">
        <v>7</v>
      </c>
      <c r="B8" s="80">
        <v>7600</v>
      </c>
      <c r="C8" s="13" t="s">
        <v>4</v>
      </c>
      <c r="D8" s="13" t="s">
        <v>4</v>
      </c>
      <c r="E8" s="13" t="s">
        <v>4</v>
      </c>
      <c r="F8" s="13" t="s">
        <v>4</v>
      </c>
      <c r="G8" s="17" t="s">
        <v>4</v>
      </c>
      <c r="H8" s="106" t="s">
        <v>39</v>
      </c>
      <c r="I8" s="118">
        <v>8200</v>
      </c>
      <c r="J8" s="136" t="s">
        <v>4</v>
      </c>
      <c r="K8" s="136" t="s">
        <v>4</v>
      </c>
      <c r="L8" s="136" t="s">
        <v>4</v>
      </c>
      <c r="M8" s="136" t="s">
        <v>4</v>
      </c>
      <c r="N8" s="122" t="s">
        <v>4</v>
      </c>
      <c r="O8" s="85" t="s">
        <v>39</v>
      </c>
      <c r="Q8" s="44"/>
      <c r="R8" s="44"/>
      <c r="S8" s="44"/>
      <c r="T8" s="44"/>
      <c r="U8" s="44"/>
      <c r="V8" s="44"/>
      <c r="W8" s="44"/>
    </row>
    <row r="9" spans="1:23" ht="12.75">
      <c r="A9" s="8" t="s">
        <v>8</v>
      </c>
      <c r="B9" s="80">
        <v>3000</v>
      </c>
      <c r="C9" s="13" t="s">
        <v>4</v>
      </c>
      <c r="D9" s="13" t="s">
        <v>4</v>
      </c>
      <c r="E9" s="13" t="s">
        <v>4</v>
      </c>
      <c r="F9" s="13" t="s">
        <v>4</v>
      </c>
      <c r="G9" s="17" t="s">
        <v>4</v>
      </c>
      <c r="H9" s="106" t="s">
        <v>39</v>
      </c>
      <c r="I9" s="118">
        <v>3000</v>
      </c>
      <c r="J9" s="136" t="s">
        <v>4</v>
      </c>
      <c r="K9" s="136" t="s">
        <v>4</v>
      </c>
      <c r="L9" s="136" t="s">
        <v>4</v>
      </c>
      <c r="M9" s="136" t="s">
        <v>4</v>
      </c>
      <c r="N9" s="122" t="s">
        <v>4</v>
      </c>
      <c r="O9" s="85" t="s">
        <v>39</v>
      </c>
      <c r="Q9" s="44"/>
      <c r="R9" s="44"/>
      <c r="S9" s="44"/>
      <c r="T9" s="44"/>
      <c r="U9" s="44"/>
      <c r="V9" s="44"/>
      <c r="W9" s="44"/>
    </row>
    <row r="10" spans="1:23" ht="12.75">
      <c r="A10" s="8" t="s">
        <v>9</v>
      </c>
      <c r="B10" s="80"/>
      <c r="C10" s="13" t="s">
        <v>4</v>
      </c>
      <c r="D10" s="13" t="s">
        <v>4</v>
      </c>
      <c r="E10" s="13" t="s">
        <v>4</v>
      </c>
      <c r="F10" s="13" t="s">
        <v>4</v>
      </c>
      <c r="G10" s="17" t="s">
        <v>4</v>
      </c>
      <c r="H10" s="106" t="s">
        <v>39</v>
      </c>
      <c r="I10" s="118"/>
      <c r="J10" s="136" t="s">
        <v>4</v>
      </c>
      <c r="K10" s="136" t="s">
        <v>4</v>
      </c>
      <c r="L10" s="136" t="s">
        <v>4</v>
      </c>
      <c r="M10" s="136" t="s">
        <v>4</v>
      </c>
      <c r="N10" s="122" t="s">
        <v>4</v>
      </c>
      <c r="O10" s="85" t="s">
        <v>39</v>
      </c>
      <c r="Q10" s="44"/>
      <c r="R10" s="44"/>
      <c r="S10" s="44"/>
      <c r="T10" s="44"/>
      <c r="U10" s="44"/>
      <c r="V10" s="44"/>
      <c r="W10" s="44"/>
    </row>
    <row r="11" spans="1:23" ht="12.75">
      <c r="A11" s="40" t="s">
        <v>42</v>
      </c>
      <c r="B11" s="81">
        <f>B12+B13+B14</f>
        <v>5650</v>
      </c>
      <c r="C11" s="23" t="s">
        <v>39</v>
      </c>
      <c r="D11" s="23" t="s">
        <v>39</v>
      </c>
      <c r="E11" s="23" t="s">
        <v>39</v>
      </c>
      <c r="F11" s="23" t="s">
        <v>39</v>
      </c>
      <c r="G11" s="24" t="s">
        <v>39</v>
      </c>
      <c r="H11" s="106">
        <v>1600</v>
      </c>
      <c r="I11" s="81">
        <f>I12+I13+I14</f>
        <v>5650</v>
      </c>
      <c r="J11" s="137" t="s">
        <v>39</v>
      </c>
      <c r="K11" s="137" t="s">
        <v>39</v>
      </c>
      <c r="L11" s="137" t="s">
        <v>39</v>
      </c>
      <c r="M11" s="137" t="s">
        <v>39</v>
      </c>
      <c r="N11" s="123" t="s">
        <v>39</v>
      </c>
      <c r="O11" s="92">
        <v>1600</v>
      </c>
      <c r="Q11" s="44"/>
      <c r="R11" s="44"/>
      <c r="S11" s="44"/>
      <c r="T11" s="44"/>
      <c r="U11" s="44"/>
      <c r="V11" s="44"/>
      <c r="W11" s="44"/>
    </row>
    <row r="12" spans="1:23" ht="12.75">
      <c r="A12" s="9" t="s">
        <v>10</v>
      </c>
      <c r="B12" s="80">
        <v>750</v>
      </c>
      <c r="C12" s="23" t="s">
        <v>39</v>
      </c>
      <c r="D12" s="23" t="s">
        <v>39</v>
      </c>
      <c r="E12" s="23" t="s">
        <v>39</v>
      </c>
      <c r="F12" s="23" t="s">
        <v>39</v>
      </c>
      <c r="G12" s="24" t="s">
        <v>39</v>
      </c>
      <c r="H12" s="98" t="s">
        <v>5</v>
      </c>
      <c r="I12" s="80">
        <v>750</v>
      </c>
      <c r="J12" s="137" t="s">
        <v>39</v>
      </c>
      <c r="K12" s="137" t="s">
        <v>39</v>
      </c>
      <c r="L12" s="137" t="s">
        <v>39</v>
      </c>
      <c r="M12" s="137" t="s">
        <v>39</v>
      </c>
      <c r="N12" s="123" t="s">
        <v>39</v>
      </c>
      <c r="O12" s="93" t="s">
        <v>5</v>
      </c>
      <c r="Q12" s="44"/>
      <c r="R12" s="44"/>
      <c r="S12" s="44"/>
      <c r="T12" s="44"/>
      <c r="U12" s="44"/>
      <c r="V12" s="44"/>
      <c r="W12" s="44"/>
    </row>
    <row r="13" spans="1:23" ht="12.75">
      <c r="A13" s="7" t="s">
        <v>11</v>
      </c>
      <c r="B13" s="80">
        <v>2900</v>
      </c>
      <c r="C13" s="25" t="s">
        <v>39</v>
      </c>
      <c r="D13" s="25" t="s">
        <v>39</v>
      </c>
      <c r="E13" s="25" t="s">
        <v>39</v>
      </c>
      <c r="F13" s="25" t="s">
        <v>39</v>
      </c>
      <c r="G13" s="26" t="s">
        <v>39</v>
      </c>
      <c r="H13" s="107" t="s">
        <v>5</v>
      </c>
      <c r="I13" s="80">
        <v>2900</v>
      </c>
      <c r="J13" s="138" t="s">
        <v>39</v>
      </c>
      <c r="K13" s="138" t="s">
        <v>39</v>
      </c>
      <c r="L13" s="138" t="s">
        <v>39</v>
      </c>
      <c r="M13" s="138" t="s">
        <v>39</v>
      </c>
      <c r="N13" s="124" t="s">
        <v>39</v>
      </c>
      <c r="O13" s="94" t="s">
        <v>5</v>
      </c>
      <c r="Q13" s="44"/>
      <c r="R13" s="44"/>
      <c r="S13" s="44"/>
      <c r="T13" s="44"/>
      <c r="U13" s="44"/>
      <c r="V13" s="44"/>
      <c r="W13" s="44"/>
    </row>
    <row r="14" spans="1:23" ht="13.5" thickBot="1">
      <c r="A14" s="5" t="s">
        <v>12</v>
      </c>
      <c r="B14" s="82">
        <v>2000</v>
      </c>
      <c r="C14" s="27" t="s">
        <v>39</v>
      </c>
      <c r="D14" s="27" t="s">
        <v>39</v>
      </c>
      <c r="E14" s="27" t="s">
        <v>39</v>
      </c>
      <c r="F14" s="27" t="s">
        <v>39</v>
      </c>
      <c r="G14" s="28" t="s">
        <v>39</v>
      </c>
      <c r="H14" s="108">
        <v>1600</v>
      </c>
      <c r="I14" s="82">
        <v>2000</v>
      </c>
      <c r="J14" s="139" t="s">
        <v>39</v>
      </c>
      <c r="K14" s="139" t="s">
        <v>39</v>
      </c>
      <c r="L14" s="139" t="s">
        <v>39</v>
      </c>
      <c r="M14" s="139" t="s">
        <v>39</v>
      </c>
      <c r="N14" s="125" t="s">
        <v>39</v>
      </c>
      <c r="O14" s="95">
        <v>1600</v>
      </c>
      <c r="P14" s="42"/>
      <c r="Q14" s="45"/>
      <c r="R14" s="44"/>
      <c r="S14" s="44"/>
      <c r="T14" s="44"/>
      <c r="U14" s="44"/>
      <c r="V14" s="44"/>
      <c r="W14" s="44"/>
    </row>
    <row r="15" spans="1:23" ht="13.5" thickTop="1">
      <c r="A15" s="54" t="s">
        <v>43</v>
      </c>
      <c r="B15" s="67">
        <f>C15+D15+E15+F15</f>
        <v>48549.72</v>
      </c>
      <c r="C15" s="68">
        <f>C16+C20+C23+C24+C25+C26+C27+C28+C29</f>
        <v>32299.52</v>
      </c>
      <c r="D15" s="68">
        <f>D16+D20+D23+D24+D25+D26+D27+D28+D29</f>
        <v>7600</v>
      </c>
      <c r="E15" s="68">
        <f>E16+E20+E23+E24+E25+E26+E27+E28+E29</f>
        <v>5650</v>
      </c>
      <c r="F15" s="68">
        <f>F16+F20+F23+F24+F25+F26+F27+F28+F29</f>
        <v>3000.2</v>
      </c>
      <c r="G15" s="69"/>
      <c r="H15" s="96">
        <v>1070</v>
      </c>
      <c r="I15" s="113">
        <f>I16+I20+I23+I24+I25+I26+I27+I28+I29</f>
        <v>52350.172000000006</v>
      </c>
      <c r="J15" s="114">
        <f>J16+J20+J23+J24+J25+J26+J27+J28+J29</f>
        <v>35500.072</v>
      </c>
      <c r="K15" s="114">
        <f>K16+K20+K23+K24+K25+K26+K27+K28+K29</f>
        <v>8200.1</v>
      </c>
      <c r="L15" s="114">
        <f>L16+L20+L23+L24+L25+L26+L27+L28+L29</f>
        <v>5650</v>
      </c>
      <c r="M15" s="114">
        <f>M16+M20+M23+M24+M25+M26+M27+M28+M29</f>
        <v>3000</v>
      </c>
      <c r="N15" s="126"/>
      <c r="O15" s="84">
        <v>1070</v>
      </c>
      <c r="Q15" s="44"/>
      <c r="R15" s="44"/>
      <c r="S15" s="44"/>
      <c r="T15" s="44"/>
      <c r="U15" s="44"/>
      <c r="V15" s="44"/>
      <c r="W15" s="44"/>
    </row>
    <row r="16" spans="1:23" ht="12.75">
      <c r="A16" s="55" t="s">
        <v>48</v>
      </c>
      <c r="B16" s="70">
        <f>C16+D16+E16</f>
        <v>6129</v>
      </c>
      <c r="C16" s="71">
        <f>C17+C18+C19</f>
        <v>600</v>
      </c>
      <c r="D16" s="71">
        <f>D17+D18+D19</f>
        <v>1879</v>
      </c>
      <c r="E16" s="71">
        <f>E17+E18+E19</f>
        <v>3650</v>
      </c>
      <c r="F16" s="72">
        <f>F17</f>
        <v>420</v>
      </c>
      <c r="G16" s="70"/>
      <c r="H16" s="97">
        <v>390</v>
      </c>
      <c r="I16" s="116">
        <f>J16+K16+L16+M16</f>
        <v>6577</v>
      </c>
      <c r="J16" s="66">
        <f>J17+J18+J19</f>
        <v>600</v>
      </c>
      <c r="K16" s="66">
        <f>K17+K18+K19</f>
        <v>1907</v>
      </c>
      <c r="L16" s="66">
        <f>L17+L18+L19</f>
        <v>3650</v>
      </c>
      <c r="M16" s="66">
        <f>M17+M18+M19</f>
        <v>420</v>
      </c>
      <c r="N16" s="127"/>
      <c r="O16" s="85">
        <v>390</v>
      </c>
      <c r="Q16" s="44"/>
      <c r="R16" s="44"/>
      <c r="S16" s="44"/>
      <c r="T16" s="44"/>
      <c r="U16" s="44"/>
      <c r="V16" s="44"/>
      <c r="W16" s="44"/>
    </row>
    <row r="17" spans="1:23" ht="12.75">
      <c r="A17" s="56" t="s">
        <v>13</v>
      </c>
      <c r="B17" s="76">
        <f>C17+D17+E17+F17</f>
        <v>1549</v>
      </c>
      <c r="C17" s="64">
        <v>600</v>
      </c>
      <c r="D17" s="64">
        <v>379</v>
      </c>
      <c r="E17" s="64">
        <v>150</v>
      </c>
      <c r="F17" s="47">
        <v>420</v>
      </c>
      <c r="G17" s="62"/>
      <c r="H17" s="98">
        <v>170</v>
      </c>
      <c r="I17" s="115">
        <f>J17+K17+L17+M17</f>
        <v>1577</v>
      </c>
      <c r="J17" s="109">
        <v>600</v>
      </c>
      <c r="K17" s="109">
        <v>407</v>
      </c>
      <c r="L17" s="109">
        <v>150</v>
      </c>
      <c r="M17" s="109">
        <v>420</v>
      </c>
      <c r="N17" s="128" t="s">
        <v>5</v>
      </c>
      <c r="O17" s="85">
        <v>170</v>
      </c>
      <c r="Q17" s="44"/>
      <c r="R17" s="44"/>
      <c r="S17" s="44"/>
      <c r="T17" s="44"/>
      <c r="U17" s="44"/>
      <c r="V17" s="44"/>
      <c r="W17" s="44"/>
    </row>
    <row r="18" spans="1:23" ht="12.75">
      <c r="A18" s="57" t="s">
        <v>14</v>
      </c>
      <c r="B18" s="76">
        <f>C18+D18+E18</f>
        <v>2900</v>
      </c>
      <c r="C18" s="64"/>
      <c r="D18" s="64"/>
      <c r="E18" s="64">
        <v>2900</v>
      </c>
      <c r="F18" s="47" t="s">
        <v>5</v>
      </c>
      <c r="G18" s="62"/>
      <c r="H18" s="98"/>
      <c r="I18" s="115">
        <f aca="true" t="shared" si="0" ref="I18:I29">J18+K18+L18+M18</f>
        <v>2900</v>
      </c>
      <c r="J18" s="109">
        <f>C18*$L$32</f>
        <v>0</v>
      </c>
      <c r="K18" s="109">
        <f>D18*$L$32</f>
        <v>0</v>
      </c>
      <c r="L18" s="109">
        <v>2900</v>
      </c>
      <c r="M18" s="109"/>
      <c r="N18" s="128" t="s">
        <v>5</v>
      </c>
      <c r="O18" s="85"/>
      <c r="Q18" s="44"/>
      <c r="R18" s="44"/>
      <c r="S18" s="44"/>
      <c r="T18" s="44"/>
      <c r="U18" s="44"/>
      <c r="V18" s="44"/>
      <c r="W18" s="44"/>
    </row>
    <row r="19" spans="1:23" ht="12.75">
      <c r="A19" s="57" t="s">
        <v>15</v>
      </c>
      <c r="B19" s="76">
        <f>C19+D19+E19</f>
        <v>2100</v>
      </c>
      <c r="C19" s="65"/>
      <c r="D19" s="65">
        <v>1500</v>
      </c>
      <c r="E19" s="65">
        <v>600</v>
      </c>
      <c r="F19" s="47" t="s">
        <v>5</v>
      </c>
      <c r="G19" s="62"/>
      <c r="H19" s="98">
        <v>220</v>
      </c>
      <c r="I19" s="115">
        <f t="shared" si="0"/>
        <v>2100</v>
      </c>
      <c r="J19" s="109">
        <f>C19*$L$32</f>
        <v>0</v>
      </c>
      <c r="K19" s="109">
        <v>1500</v>
      </c>
      <c r="L19" s="109">
        <v>600</v>
      </c>
      <c r="M19" s="109"/>
      <c r="N19" s="128" t="s">
        <v>5</v>
      </c>
      <c r="O19" s="85">
        <v>220</v>
      </c>
      <c r="Q19" s="44"/>
      <c r="R19" s="44"/>
      <c r="S19" s="44"/>
      <c r="T19" s="44"/>
      <c r="U19" s="44"/>
      <c r="V19" s="44"/>
      <c r="W19" s="44"/>
    </row>
    <row r="20" spans="1:23" ht="12.75">
      <c r="A20" s="55" t="s">
        <v>47</v>
      </c>
      <c r="B20" s="70">
        <f aca="true" t="shared" si="1" ref="B20:B29">C20+D20+E20+F20</f>
        <v>6310</v>
      </c>
      <c r="C20" s="59">
        <f>C21+C22</f>
        <v>80</v>
      </c>
      <c r="D20" s="59">
        <f>D21+D22</f>
        <v>2336.8</v>
      </c>
      <c r="E20" s="59">
        <f>E21+E22</f>
        <v>2000</v>
      </c>
      <c r="F20" s="66">
        <f>F21+F22</f>
        <v>1893.2</v>
      </c>
      <c r="G20" s="63"/>
      <c r="H20" s="99">
        <v>50</v>
      </c>
      <c r="I20" s="116">
        <f t="shared" si="0"/>
        <v>6622.4800000000005</v>
      </c>
      <c r="J20" s="59">
        <f>J21+J22</f>
        <v>159</v>
      </c>
      <c r="K20" s="59">
        <f>K21+K22</f>
        <v>2570.4800000000005</v>
      </c>
      <c r="L20" s="59">
        <f>L21+L22</f>
        <v>2000</v>
      </c>
      <c r="M20" s="59">
        <f>M21+M22</f>
        <v>1893</v>
      </c>
      <c r="N20" s="129"/>
      <c r="O20" s="86">
        <v>50</v>
      </c>
      <c r="Q20" s="44"/>
      <c r="R20" s="44"/>
      <c r="S20" s="44"/>
      <c r="T20" s="44"/>
      <c r="U20" s="44"/>
      <c r="V20" s="44"/>
      <c r="W20" s="44"/>
    </row>
    <row r="21" spans="1:23" ht="12.75">
      <c r="A21" s="56" t="s">
        <v>16</v>
      </c>
      <c r="B21" s="76">
        <f t="shared" si="1"/>
        <v>518</v>
      </c>
      <c r="C21" s="46"/>
      <c r="D21" s="46">
        <v>418</v>
      </c>
      <c r="E21" s="46"/>
      <c r="F21" s="47">
        <v>100</v>
      </c>
      <c r="G21" s="62" t="s">
        <v>5</v>
      </c>
      <c r="H21" s="98">
        <v>50</v>
      </c>
      <c r="I21" s="115">
        <f t="shared" si="0"/>
        <v>559.8</v>
      </c>
      <c r="J21" s="109">
        <f>C21*$L$32</f>
        <v>0</v>
      </c>
      <c r="K21" s="109">
        <f>D21*$L$32</f>
        <v>459.8</v>
      </c>
      <c r="L21" s="109">
        <f>E21*$L$32</f>
        <v>0</v>
      </c>
      <c r="M21" s="109">
        <v>100</v>
      </c>
      <c r="N21" s="128" t="s">
        <v>5</v>
      </c>
      <c r="O21" s="85">
        <v>50</v>
      </c>
      <c r="Q21" s="44"/>
      <c r="R21" s="44"/>
      <c r="S21" s="44"/>
      <c r="T21" s="44"/>
      <c r="U21" s="44"/>
      <c r="V21" s="44"/>
      <c r="W21" s="44"/>
    </row>
    <row r="22" spans="1:23" ht="12.75">
      <c r="A22" s="57" t="s">
        <v>17</v>
      </c>
      <c r="B22" s="76">
        <f t="shared" si="1"/>
        <v>5792</v>
      </c>
      <c r="C22" s="46">
        <v>80</v>
      </c>
      <c r="D22" s="46">
        <v>1918.8</v>
      </c>
      <c r="E22" s="46">
        <v>2000</v>
      </c>
      <c r="F22" s="47">
        <v>1793.2</v>
      </c>
      <c r="G22" s="62" t="s">
        <v>5</v>
      </c>
      <c r="H22" s="98">
        <v>200</v>
      </c>
      <c r="I22" s="115">
        <f t="shared" si="0"/>
        <v>6062.68</v>
      </c>
      <c r="J22" s="109">
        <v>159</v>
      </c>
      <c r="K22" s="109">
        <f aca="true" t="shared" si="2" ref="K22:K29">D22*$L$32</f>
        <v>2110.6800000000003</v>
      </c>
      <c r="L22" s="109">
        <v>2000</v>
      </c>
      <c r="M22" s="109">
        <v>1793</v>
      </c>
      <c r="N22" s="128" t="s">
        <v>5</v>
      </c>
      <c r="O22" s="85">
        <v>200</v>
      </c>
      <c r="Q22" s="44"/>
      <c r="R22" s="44"/>
      <c r="S22" s="44"/>
      <c r="T22" s="44"/>
      <c r="U22" s="44"/>
      <c r="V22" s="44"/>
      <c r="W22" s="44"/>
    </row>
    <row r="23" spans="1:23" ht="12.75">
      <c r="A23" s="56" t="s">
        <v>18</v>
      </c>
      <c r="B23" s="76">
        <f t="shared" si="1"/>
        <v>25072.72</v>
      </c>
      <c r="C23" s="46">
        <v>22855.52</v>
      </c>
      <c r="D23" s="46">
        <v>1712.2</v>
      </c>
      <c r="E23" s="46"/>
      <c r="F23" s="47">
        <v>505</v>
      </c>
      <c r="G23" s="62" t="s">
        <v>5</v>
      </c>
      <c r="H23" s="98">
        <v>315</v>
      </c>
      <c r="I23" s="115">
        <f t="shared" si="0"/>
        <v>27529.492000000006</v>
      </c>
      <c r="J23" s="109">
        <f aca="true" t="shared" si="3" ref="J23:J28">C23*$L$32</f>
        <v>25141.072000000004</v>
      </c>
      <c r="K23" s="109">
        <f t="shared" si="2"/>
        <v>1883.4200000000003</v>
      </c>
      <c r="L23" s="109">
        <f aca="true" t="shared" si="4" ref="L23:L29">E23*$L$32</f>
        <v>0</v>
      </c>
      <c r="M23" s="109">
        <v>505</v>
      </c>
      <c r="N23" s="128" t="s">
        <v>5</v>
      </c>
      <c r="O23" s="85">
        <v>315</v>
      </c>
      <c r="Q23" s="44"/>
      <c r="R23" s="44"/>
      <c r="S23" s="44"/>
      <c r="T23" s="44"/>
      <c r="U23" s="44"/>
      <c r="V23" s="44"/>
      <c r="W23" s="44"/>
    </row>
    <row r="24" spans="1:23" ht="12.75">
      <c r="A24" s="56" t="s">
        <v>19</v>
      </c>
      <c r="B24" s="76">
        <f t="shared" si="1"/>
        <v>9220</v>
      </c>
      <c r="C24" s="46">
        <v>8364</v>
      </c>
      <c r="D24" s="46">
        <v>674</v>
      </c>
      <c r="E24" s="46"/>
      <c r="F24" s="47">
        <v>182</v>
      </c>
      <c r="G24" s="62" t="s">
        <v>5</v>
      </c>
      <c r="H24" s="98">
        <v>115</v>
      </c>
      <c r="I24" s="115">
        <f t="shared" si="0"/>
        <v>10123.4</v>
      </c>
      <c r="J24" s="109">
        <v>9200</v>
      </c>
      <c r="K24" s="109">
        <f t="shared" si="2"/>
        <v>741.4000000000001</v>
      </c>
      <c r="L24" s="109">
        <f t="shared" si="4"/>
        <v>0</v>
      </c>
      <c r="M24" s="109">
        <v>182</v>
      </c>
      <c r="N24" s="128" t="s">
        <v>5</v>
      </c>
      <c r="O24" s="85">
        <v>115</v>
      </c>
      <c r="Q24" s="44"/>
      <c r="R24" s="44"/>
      <c r="S24" s="44"/>
      <c r="T24" s="44"/>
      <c r="U24" s="44"/>
      <c r="V24" s="44"/>
      <c r="W24" s="44"/>
    </row>
    <row r="25" spans="1:23" ht="12.75">
      <c r="A25" s="56" t="s">
        <v>20</v>
      </c>
      <c r="B25" s="76">
        <f t="shared" si="1"/>
        <v>0</v>
      </c>
      <c r="C25" s="46"/>
      <c r="D25" s="46"/>
      <c r="E25" s="46"/>
      <c r="F25" s="47"/>
      <c r="G25" s="62" t="s">
        <v>5</v>
      </c>
      <c r="H25" s="98"/>
      <c r="I25" s="115">
        <f t="shared" si="0"/>
        <v>0</v>
      </c>
      <c r="J25" s="109">
        <f t="shared" si="3"/>
        <v>0</v>
      </c>
      <c r="K25" s="109">
        <f t="shared" si="2"/>
        <v>0</v>
      </c>
      <c r="L25" s="109">
        <f t="shared" si="4"/>
        <v>0</v>
      </c>
      <c r="M25" s="109">
        <f>F25*$L$32</f>
        <v>0</v>
      </c>
      <c r="N25" s="128" t="s">
        <v>5</v>
      </c>
      <c r="O25" s="85"/>
      <c r="Q25" s="44"/>
      <c r="R25" s="44"/>
      <c r="S25" s="44"/>
      <c r="T25" s="44"/>
      <c r="U25" s="44"/>
      <c r="V25" s="44"/>
      <c r="W25" s="44"/>
    </row>
    <row r="26" spans="1:23" ht="12.75">
      <c r="A26" s="56" t="s">
        <v>21</v>
      </c>
      <c r="B26" s="76">
        <f t="shared" si="1"/>
        <v>292</v>
      </c>
      <c r="C26" s="46"/>
      <c r="D26" s="46">
        <v>292</v>
      </c>
      <c r="E26" s="46"/>
      <c r="F26" s="47"/>
      <c r="G26" s="62" t="s">
        <v>5</v>
      </c>
      <c r="H26" s="98"/>
      <c r="I26" s="115">
        <f t="shared" si="0"/>
        <v>321.20000000000005</v>
      </c>
      <c r="J26" s="109">
        <f t="shared" si="3"/>
        <v>0</v>
      </c>
      <c r="K26" s="109">
        <f t="shared" si="2"/>
        <v>321.20000000000005</v>
      </c>
      <c r="L26" s="109">
        <f t="shared" si="4"/>
        <v>0</v>
      </c>
      <c r="M26" s="109">
        <f>F26*$L$32</f>
        <v>0</v>
      </c>
      <c r="N26" s="128" t="s">
        <v>5</v>
      </c>
      <c r="O26" s="85"/>
      <c r="Q26" s="44"/>
      <c r="R26" s="44"/>
      <c r="S26" s="44"/>
      <c r="T26" s="44"/>
      <c r="U26" s="44"/>
      <c r="V26" s="44"/>
      <c r="W26" s="44"/>
    </row>
    <row r="27" spans="1:23" ht="12.75">
      <c r="A27" s="56" t="s">
        <v>22</v>
      </c>
      <c r="B27" s="76">
        <f t="shared" si="1"/>
        <v>706</v>
      </c>
      <c r="C27" s="46"/>
      <c r="D27" s="46">
        <v>706</v>
      </c>
      <c r="E27" s="46"/>
      <c r="F27" s="47"/>
      <c r="G27" s="48" t="s">
        <v>5</v>
      </c>
      <c r="H27" s="98"/>
      <c r="I27" s="115">
        <f t="shared" si="0"/>
        <v>776.6</v>
      </c>
      <c r="J27" s="109">
        <f t="shared" si="3"/>
        <v>0</v>
      </c>
      <c r="K27" s="109">
        <f t="shared" si="2"/>
        <v>776.6</v>
      </c>
      <c r="L27" s="109">
        <f t="shared" si="4"/>
        <v>0</v>
      </c>
      <c r="M27" s="109">
        <f>F27*$L$32</f>
        <v>0</v>
      </c>
      <c r="N27" s="128" t="s">
        <v>5</v>
      </c>
      <c r="O27" s="85"/>
      <c r="Q27" s="44"/>
      <c r="R27" s="44"/>
      <c r="S27" s="44"/>
      <c r="T27" s="44"/>
      <c r="U27" s="44"/>
      <c r="V27" s="44"/>
      <c r="W27" s="44"/>
    </row>
    <row r="28" spans="1:23" ht="12.75">
      <c r="A28" s="56" t="s">
        <v>23</v>
      </c>
      <c r="B28" s="76">
        <f t="shared" si="1"/>
        <v>0</v>
      </c>
      <c r="C28" s="49"/>
      <c r="D28" s="49"/>
      <c r="E28" s="49"/>
      <c r="F28" s="50"/>
      <c r="G28" s="60" t="s">
        <v>5</v>
      </c>
      <c r="H28" s="100"/>
      <c r="I28" s="115">
        <f t="shared" si="0"/>
        <v>0</v>
      </c>
      <c r="J28" s="109">
        <f t="shared" si="3"/>
        <v>0</v>
      </c>
      <c r="K28" s="109">
        <f t="shared" si="2"/>
        <v>0</v>
      </c>
      <c r="L28" s="109">
        <f t="shared" si="4"/>
        <v>0</v>
      </c>
      <c r="M28" s="109">
        <f>F28*$L$32</f>
        <v>0</v>
      </c>
      <c r="N28" s="128" t="s">
        <v>5</v>
      </c>
      <c r="O28" s="85"/>
      <c r="Q28" s="44"/>
      <c r="R28" s="44"/>
      <c r="S28" s="44"/>
      <c r="T28" s="44"/>
      <c r="U28" s="44"/>
      <c r="V28" s="44"/>
      <c r="W28" s="44"/>
    </row>
    <row r="29" spans="1:23" ht="13.5" thickBot="1">
      <c r="A29" s="58" t="s">
        <v>24</v>
      </c>
      <c r="B29" s="77">
        <f t="shared" si="1"/>
        <v>400</v>
      </c>
      <c r="C29" s="51">
        <v>400</v>
      </c>
      <c r="D29" s="51"/>
      <c r="E29" s="51"/>
      <c r="F29" s="52"/>
      <c r="G29" s="61" t="s">
        <v>5</v>
      </c>
      <c r="H29" s="101"/>
      <c r="I29" s="115">
        <f t="shared" si="0"/>
        <v>400</v>
      </c>
      <c r="J29" s="109">
        <v>400</v>
      </c>
      <c r="K29" s="109">
        <f t="shared" si="2"/>
        <v>0</v>
      </c>
      <c r="L29" s="109">
        <f t="shared" si="4"/>
        <v>0</v>
      </c>
      <c r="M29" s="109">
        <f>F29*$L$32</f>
        <v>0</v>
      </c>
      <c r="N29" s="130" t="s">
        <v>5</v>
      </c>
      <c r="O29" s="87"/>
      <c r="Q29" s="44"/>
      <c r="R29" s="44"/>
      <c r="S29" s="44"/>
      <c r="T29" s="44"/>
      <c r="U29" s="44"/>
      <c r="V29" s="44"/>
      <c r="W29" s="44"/>
    </row>
    <row r="30" spans="1:23" ht="13.5" thickBot="1">
      <c r="A30" s="41" t="s">
        <v>44</v>
      </c>
      <c r="B30" s="73">
        <f>B5-B15</f>
        <v>0.27999999999883585</v>
      </c>
      <c r="C30" s="74"/>
      <c r="D30" s="74"/>
      <c r="E30" s="74"/>
      <c r="F30" s="74"/>
      <c r="G30" s="75"/>
      <c r="H30" s="102">
        <v>580</v>
      </c>
      <c r="I30" s="117">
        <f>I5-I15</f>
        <v>-0.17200000000593718</v>
      </c>
      <c r="J30" s="131"/>
      <c r="K30" s="131"/>
      <c r="L30" s="131"/>
      <c r="M30" s="131"/>
      <c r="N30" s="132"/>
      <c r="O30" s="88">
        <v>580</v>
      </c>
      <c r="Q30" s="44"/>
      <c r="R30" s="44"/>
      <c r="S30" s="44"/>
      <c r="T30" s="44"/>
      <c r="U30" s="44"/>
      <c r="V30" s="44"/>
      <c r="W30" s="44"/>
    </row>
    <row r="31" spans="1:15" s="31" customFormat="1" ht="13.5" thickTop="1">
      <c r="A31" s="30" t="s">
        <v>25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83"/>
    </row>
    <row r="32" ht="17.25" customHeight="1">
      <c r="L32" s="140">
        <v>1.1</v>
      </c>
    </row>
    <row r="33" spans="1:15" ht="12.75">
      <c r="A33" s="32" t="s">
        <v>26</v>
      </c>
      <c r="B33" s="3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8.75">
      <c r="A34" s="32" t="s">
        <v>27</v>
      </c>
      <c r="B34" s="37"/>
      <c r="C34" s="30"/>
      <c r="D34" s="30"/>
      <c r="E34" s="30"/>
      <c r="F34" s="30"/>
      <c r="G34" s="33" t="s">
        <v>29</v>
      </c>
      <c r="H34" s="147"/>
      <c r="I34" s="147"/>
      <c r="J34" s="30"/>
      <c r="K34" s="30"/>
      <c r="L34" s="30" t="s">
        <v>30</v>
      </c>
      <c r="M34" s="30"/>
      <c r="N34" s="30"/>
      <c r="O34" s="30"/>
    </row>
    <row r="35" spans="1:15" ht="12.75">
      <c r="A35" s="33" t="s">
        <v>28</v>
      </c>
      <c r="B35" s="38"/>
      <c r="C35" s="31"/>
      <c r="D35" s="31"/>
      <c r="E35" s="31"/>
      <c r="F35" s="31"/>
      <c r="G35" s="31"/>
      <c r="H35" s="146"/>
      <c r="I35" s="146"/>
      <c r="J35" s="31"/>
      <c r="K35" s="31"/>
      <c r="L35" s="31"/>
      <c r="M35" s="31"/>
      <c r="N35" s="31"/>
      <c r="O35" s="31"/>
    </row>
    <row r="36" spans="1:15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1"/>
      <c r="L36" s="31"/>
      <c r="M36" s="31"/>
      <c r="N36" s="31"/>
      <c r="O36" s="31"/>
    </row>
    <row r="37" spans="2:15" ht="12.75">
      <c r="B37" s="34"/>
      <c r="C37" s="35"/>
      <c r="D37" s="35"/>
      <c r="E37" s="35"/>
      <c r="F37" s="35"/>
      <c r="G37" s="35"/>
      <c r="H37" s="31"/>
      <c r="I37" s="35"/>
      <c r="J37" s="35"/>
      <c r="K37" s="31"/>
      <c r="L37" s="31"/>
      <c r="M37" s="31"/>
      <c r="N37" s="31"/>
      <c r="O37" s="31"/>
    </row>
    <row r="38" spans="1:15" ht="12.75">
      <c r="A38" s="31"/>
      <c r="B38" s="34"/>
      <c r="C38" s="35"/>
      <c r="D38" s="35"/>
      <c r="E38" s="35"/>
      <c r="F38" s="35"/>
      <c r="G38" s="35"/>
      <c r="H38" s="35"/>
      <c r="I38" s="35"/>
      <c r="J38" s="35"/>
      <c r="K38" s="31"/>
      <c r="L38" s="30"/>
      <c r="M38" s="30"/>
      <c r="O38" s="30"/>
    </row>
    <row r="39" spans="2:15" ht="12.75">
      <c r="B39" s="3"/>
      <c r="K39" s="2"/>
      <c r="L39" s="2"/>
      <c r="M39" s="2"/>
      <c r="N39" s="2"/>
      <c r="O39" s="2"/>
    </row>
    <row r="40" spans="11:15" ht="12.75">
      <c r="K40" s="2"/>
      <c r="L40" s="2"/>
      <c r="M40" s="2"/>
      <c r="N40" s="2"/>
      <c r="O40" s="2"/>
    </row>
  </sheetData>
  <sheetProtection/>
  <mergeCells count="5">
    <mergeCell ref="B3:H3"/>
    <mergeCell ref="I3:O3"/>
    <mergeCell ref="A3:A4"/>
    <mergeCell ref="H35:I35"/>
    <mergeCell ref="H34:I3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Sedláček</dc:creator>
  <cp:keywords/>
  <dc:description/>
  <cp:lastModifiedBy>Jandová Jana</cp:lastModifiedBy>
  <cp:lastPrinted>2018-11-09T10:15:14Z</cp:lastPrinted>
  <dcterms:created xsi:type="dcterms:W3CDTF">2018-10-08T07:22:09Z</dcterms:created>
  <dcterms:modified xsi:type="dcterms:W3CDTF">2019-01-03T13:40:41Z</dcterms:modified>
  <cp:category/>
  <cp:version/>
  <cp:contentType/>
  <cp:contentStatus/>
</cp:coreProperties>
</file>